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60" yWindow="270" windowWidth="14940" windowHeight="9150" tabRatio="827"/>
  </bookViews>
  <sheets>
    <sheet name="Data Summary"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 name="56" sheetId="57" r:id="rId57"/>
    <sheet name="57" sheetId="58" r:id="rId58"/>
    <sheet name="58" sheetId="59" r:id="rId59"/>
    <sheet name="59" sheetId="62" r:id="rId60"/>
    <sheet name="60" sheetId="63" r:id="rId61"/>
    <sheet name="61" sheetId="64" r:id="rId62"/>
    <sheet name="62" sheetId="65" r:id="rId63"/>
    <sheet name="64" sheetId="66" r:id="rId64"/>
    <sheet name="65" sheetId="67" r:id="rId65"/>
    <sheet name="66" sheetId="68" r:id="rId66"/>
    <sheet name="67" sheetId="69" r:id="rId67"/>
    <sheet name="68" sheetId="70" r:id="rId68"/>
    <sheet name="69" sheetId="71" r:id="rId69"/>
    <sheet name="70" sheetId="72" r:id="rId70"/>
    <sheet name="71" sheetId="73" r:id="rId71"/>
    <sheet name="72" sheetId="74" r:id="rId72"/>
    <sheet name="73" sheetId="75" r:id="rId73"/>
    <sheet name="74" sheetId="76" r:id="rId74"/>
    <sheet name="75" sheetId="82" r:id="rId75"/>
  </sheets>
  <externalReferences>
    <externalReference r:id="rId76"/>
  </externalReferences>
  <calcPr calcId="145621"/>
</workbook>
</file>

<file path=xl/calcChain.xml><?xml version="1.0" encoding="utf-8"?>
<calcChain xmlns="http://schemas.openxmlformats.org/spreadsheetml/2006/main">
  <c r="H4" i="62" l="1"/>
  <c r="F12" i="62"/>
  <c r="F11" i="62"/>
  <c r="F6" i="62"/>
  <c r="F4" i="62"/>
  <c r="G13" i="62" l="1"/>
  <c r="F13" i="62"/>
  <c r="I13" i="62" s="1"/>
  <c r="I12" i="62"/>
  <c r="I11" i="62"/>
  <c r="I10" i="62"/>
  <c r="I9" i="62"/>
  <c r="I8" i="62"/>
  <c r="I7" i="62"/>
  <c r="I6" i="62"/>
  <c r="I4" i="62"/>
  <c r="C4" i="54" l="1"/>
  <c r="D4" i="54"/>
  <c r="E4" i="54"/>
  <c r="F4" i="54"/>
  <c r="B4" i="54"/>
  <c r="C5" i="47"/>
  <c r="D5" i="47"/>
  <c r="E5" i="47"/>
  <c r="F5" i="47"/>
  <c r="G5" i="47"/>
  <c r="H5" i="47"/>
  <c r="B5" i="47"/>
  <c r="F7" i="37"/>
  <c r="F8" i="37"/>
  <c r="F9" i="37"/>
  <c r="F10" i="37"/>
  <c r="F11" i="37"/>
  <c r="F12" i="37"/>
  <c r="F13" i="37"/>
  <c r="F14" i="37"/>
  <c r="F15" i="37"/>
  <c r="F16" i="37"/>
  <c r="F17" i="37"/>
  <c r="I5" i="14" l="1"/>
  <c r="H5" i="14"/>
  <c r="I16" i="14"/>
  <c r="H16" i="14"/>
  <c r="I15" i="14"/>
  <c r="H15" i="14"/>
  <c r="I14" i="14"/>
  <c r="H14" i="14"/>
  <c r="I13" i="14"/>
  <c r="H13" i="14"/>
  <c r="I12" i="14"/>
  <c r="H12" i="14"/>
  <c r="I11" i="14"/>
  <c r="H11" i="14"/>
  <c r="I10" i="14"/>
  <c r="H10" i="14"/>
  <c r="I9" i="14"/>
  <c r="H9" i="14"/>
  <c r="I8" i="14"/>
  <c r="H8" i="14"/>
  <c r="I7" i="14"/>
  <c r="H7" i="14"/>
  <c r="I6" i="14"/>
  <c r="H6" i="14"/>
  <c r="F5" i="13"/>
  <c r="D5" i="13"/>
  <c r="B5" i="13"/>
  <c r="H5" i="13"/>
  <c r="H7" i="13"/>
  <c r="I7" i="13"/>
  <c r="H8" i="13"/>
  <c r="I8" i="13"/>
  <c r="H9" i="13"/>
  <c r="I9" i="13"/>
  <c r="H10" i="13"/>
  <c r="I10" i="13"/>
  <c r="H11" i="13"/>
  <c r="I11" i="13"/>
  <c r="H12" i="13"/>
  <c r="I12" i="13"/>
  <c r="H13" i="13"/>
  <c r="I13" i="13"/>
  <c r="H14" i="13"/>
  <c r="I14" i="13"/>
  <c r="H15" i="13"/>
  <c r="I15" i="13"/>
  <c r="H16" i="13"/>
  <c r="I16" i="13"/>
  <c r="I6" i="13"/>
  <c r="H6" i="13"/>
  <c r="I5" i="12"/>
  <c r="H5" i="12"/>
  <c r="G5" i="12"/>
  <c r="F5" i="12"/>
  <c r="E5" i="12"/>
  <c r="D5" i="12"/>
  <c r="C5" i="12"/>
  <c r="B5" i="12"/>
  <c r="K5" i="12"/>
  <c r="J5" i="12"/>
  <c r="J7" i="12"/>
  <c r="K7" i="12"/>
  <c r="J8" i="12"/>
  <c r="K8" i="12"/>
  <c r="J9" i="12"/>
  <c r="K9" i="12"/>
  <c r="J10" i="12"/>
  <c r="K10" i="12"/>
  <c r="J11" i="12"/>
  <c r="K11" i="12"/>
  <c r="J12" i="12"/>
  <c r="K12" i="12"/>
  <c r="J13" i="12"/>
  <c r="K13" i="12"/>
  <c r="J14" i="12"/>
  <c r="K14" i="12"/>
  <c r="J15" i="12"/>
  <c r="K15" i="12"/>
  <c r="J16" i="12"/>
  <c r="K16" i="12"/>
  <c r="K6" i="12"/>
  <c r="J6" i="12"/>
  <c r="I5" i="11"/>
  <c r="H5" i="11"/>
  <c r="G5" i="11"/>
  <c r="F5" i="11"/>
  <c r="E5" i="11"/>
  <c r="D5" i="11"/>
  <c r="C5" i="11"/>
  <c r="B5" i="11"/>
  <c r="A42" i="76" l="1"/>
  <c r="J41" i="76"/>
  <c r="I41" i="76"/>
  <c r="H41" i="76"/>
  <c r="G41" i="76"/>
  <c r="F41" i="76"/>
  <c r="E41" i="76"/>
  <c r="D41" i="76"/>
  <c r="C41" i="76"/>
  <c r="J30" i="76"/>
  <c r="I30" i="76"/>
  <c r="H30" i="76"/>
  <c r="G30" i="76"/>
  <c r="F30" i="76"/>
  <c r="E30" i="76"/>
  <c r="J13" i="76"/>
  <c r="I13" i="76"/>
  <c r="H13" i="76"/>
  <c r="G13" i="76"/>
  <c r="F13" i="76"/>
  <c r="E13" i="76"/>
  <c r="D13" i="76"/>
  <c r="C13" i="76"/>
  <c r="A31" i="75"/>
  <c r="J30" i="75"/>
  <c r="I30" i="75"/>
  <c r="H30" i="75"/>
  <c r="G30" i="75"/>
  <c r="F30" i="75"/>
  <c r="E30" i="75"/>
  <c r="D30" i="75"/>
  <c r="C30" i="75"/>
  <c r="J23" i="75"/>
  <c r="I23" i="75"/>
  <c r="H23" i="75"/>
  <c r="G23" i="75"/>
  <c r="F23" i="75"/>
  <c r="E23" i="75"/>
  <c r="D23" i="75"/>
  <c r="C23" i="75"/>
  <c r="A40" i="74"/>
  <c r="J39" i="74"/>
  <c r="D39" i="74"/>
  <c r="C39" i="74"/>
  <c r="J36" i="74"/>
  <c r="I36" i="74"/>
  <c r="I39" i="74"/>
  <c r="H36" i="74"/>
  <c r="G36" i="74"/>
  <c r="F36" i="74"/>
  <c r="E36" i="74"/>
  <c r="E39" i="74"/>
  <c r="D36" i="74"/>
  <c r="C36" i="74"/>
  <c r="J32" i="74"/>
  <c r="I32" i="74"/>
  <c r="H32" i="74"/>
  <c r="H39" i="74"/>
  <c r="G32" i="74"/>
  <c r="G39" i="74"/>
  <c r="F32" i="74"/>
  <c r="F39" i="74"/>
  <c r="E32" i="74"/>
  <c r="D32" i="74"/>
  <c r="C32" i="74"/>
  <c r="J26" i="74"/>
  <c r="I26" i="74"/>
  <c r="H26" i="74"/>
  <c r="H27" i="74"/>
  <c r="G26" i="74"/>
  <c r="F26" i="74"/>
  <c r="E26" i="74"/>
  <c r="D26" i="74"/>
  <c r="C26" i="74"/>
  <c r="C27" i="74"/>
  <c r="J22" i="74"/>
  <c r="I22" i="74"/>
  <c r="H22" i="74"/>
  <c r="G22" i="74"/>
  <c r="F22" i="74"/>
  <c r="E22" i="74"/>
  <c r="D22" i="74"/>
  <c r="C22" i="74"/>
  <c r="J15" i="74"/>
  <c r="J27" i="74"/>
  <c r="I15" i="74"/>
  <c r="H15" i="74"/>
  <c r="G15" i="74"/>
  <c r="F15" i="74"/>
  <c r="F27" i="74"/>
  <c r="E15" i="74"/>
  <c r="E27" i="74"/>
  <c r="D15" i="74"/>
  <c r="C15" i="74"/>
  <c r="J8" i="74"/>
  <c r="I8" i="74"/>
  <c r="H8" i="74"/>
  <c r="G8" i="74"/>
  <c r="F8" i="74"/>
  <c r="E8" i="74"/>
  <c r="D8" i="74"/>
  <c r="D27" i="74"/>
  <c r="C8" i="74"/>
  <c r="A18" i="73"/>
  <c r="L6" i="73"/>
  <c r="K6" i="73"/>
  <c r="J6" i="73"/>
  <c r="I6" i="73"/>
  <c r="H6" i="73"/>
  <c r="G6" i="73"/>
  <c r="F6" i="73"/>
  <c r="E6" i="73"/>
  <c r="D6" i="73"/>
  <c r="C6" i="73"/>
  <c r="B6" i="73"/>
  <c r="A17" i="72"/>
  <c r="F16" i="72"/>
  <c r="F5" i="72"/>
  <c r="C16" i="72"/>
  <c r="C5" i="72"/>
  <c r="L5" i="72"/>
  <c r="K5" i="72"/>
  <c r="J5" i="72"/>
  <c r="I5" i="72"/>
  <c r="H5" i="72"/>
  <c r="G5" i="72"/>
  <c r="E5" i="72"/>
  <c r="D5" i="72"/>
  <c r="B5" i="72"/>
  <c r="K17" i="71"/>
  <c r="H17" i="71"/>
  <c r="A17" i="71"/>
  <c r="R5" i="71"/>
  <c r="Q5" i="71"/>
  <c r="P5" i="71"/>
  <c r="O5" i="71"/>
  <c r="N5" i="71"/>
  <c r="M5" i="71"/>
  <c r="L5" i="71"/>
  <c r="K5" i="71"/>
  <c r="J5" i="71"/>
  <c r="I5" i="71"/>
  <c r="H5" i="71"/>
  <c r="G5" i="71"/>
  <c r="F5" i="71"/>
  <c r="E5" i="71"/>
  <c r="D5" i="71"/>
  <c r="C5" i="71"/>
  <c r="B5" i="71"/>
  <c r="O4" i="71"/>
  <c r="A17" i="70"/>
  <c r="O5" i="70"/>
  <c r="N5" i="70"/>
  <c r="M5" i="70"/>
  <c r="L5" i="70"/>
  <c r="K5" i="70"/>
  <c r="J5" i="70"/>
  <c r="I5" i="70"/>
  <c r="H5" i="70"/>
  <c r="G5" i="70"/>
  <c r="F5" i="70"/>
  <c r="E5" i="70"/>
  <c r="D5" i="70"/>
  <c r="C5" i="70"/>
  <c r="B5" i="70"/>
  <c r="A18" i="69"/>
  <c r="M6" i="69"/>
  <c r="L6" i="69"/>
  <c r="K6" i="69"/>
  <c r="J6" i="69"/>
  <c r="I6" i="69"/>
  <c r="H6" i="69"/>
  <c r="G6" i="69"/>
  <c r="F6" i="69"/>
  <c r="E6" i="69"/>
  <c r="D6" i="69"/>
  <c r="C6" i="69"/>
  <c r="B6" i="69"/>
  <c r="A36" i="68"/>
  <c r="R24" i="68"/>
  <c r="Q24" i="68"/>
  <c r="P24" i="68"/>
  <c r="O24" i="68"/>
  <c r="N24" i="68"/>
  <c r="M24" i="68"/>
  <c r="L24" i="68"/>
  <c r="K24" i="68"/>
  <c r="J24" i="68"/>
  <c r="I24" i="68"/>
  <c r="H24" i="68"/>
  <c r="G24" i="68"/>
  <c r="F24" i="68"/>
  <c r="E24" i="68"/>
  <c r="D24" i="68"/>
  <c r="C24" i="68"/>
  <c r="B24" i="68"/>
  <c r="R6" i="68"/>
  <c r="Q6" i="68"/>
  <c r="P6" i="68"/>
  <c r="O6" i="68"/>
  <c r="N6" i="68"/>
  <c r="M6" i="68"/>
  <c r="L6" i="68"/>
  <c r="K6" i="68"/>
  <c r="J6" i="68"/>
  <c r="I6" i="68"/>
  <c r="H6" i="68"/>
  <c r="G6" i="68"/>
  <c r="F6" i="68"/>
  <c r="E6" i="68"/>
  <c r="D6" i="68"/>
  <c r="C6" i="68"/>
  <c r="B6" i="68"/>
  <c r="A18" i="67"/>
  <c r="E6" i="67"/>
  <c r="I5" i="67"/>
  <c r="E5" i="67"/>
  <c r="G27" i="74"/>
  <c r="I27" i="74"/>
  <c r="C16" i="10"/>
  <c r="C5" i="10"/>
  <c r="B16" i="10"/>
  <c r="C15" i="10"/>
  <c r="B15" i="10"/>
  <c r="C8" i="10"/>
  <c r="B8" i="10"/>
  <c r="O5" i="10"/>
  <c r="N5" i="10"/>
  <c r="M5" i="10"/>
  <c r="L5" i="10"/>
  <c r="K5" i="10"/>
  <c r="J5" i="10"/>
  <c r="I5" i="10"/>
  <c r="H5" i="10"/>
  <c r="G5" i="10"/>
  <c r="F5" i="10"/>
  <c r="E5" i="10"/>
  <c r="D5" i="10"/>
  <c r="B5" i="10"/>
  <c r="C17" i="9"/>
  <c r="B17" i="9"/>
  <c r="B6" i="9"/>
  <c r="C16" i="9"/>
  <c r="C6" i="9"/>
  <c r="B16" i="9"/>
  <c r="C9" i="9"/>
  <c r="B9" i="9"/>
  <c r="Q6" i="9"/>
  <c r="P6" i="9"/>
  <c r="O6" i="9"/>
  <c r="N6" i="9"/>
  <c r="M6" i="9"/>
  <c r="L6" i="9"/>
  <c r="K6" i="9"/>
  <c r="J6" i="9"/>
  <c r="I6" i="9"/>
  <c r="H6" i="9"/>
  <c r="G6" i="9"/>
  <c r="F6" i="9"/>
  <c r="E6" i="9"/>
  <c r="D6" i="9"/>
  <c r="E27" i="8"/>
  <c r="D27" i="8"/>
  <c r="C4" i="7"/>
  <c r="B4" i="7"/>
  <c r="C18" i="6"/>
  <c r="B18" i="6"/>
  <c r="B7" i="6"/>
  <c r="C17" i="6"/>
  <c r="B17" i="6"/>
  <c r="C16" i="6"/>
  <c r="B16" i="6"/>
  <c r="C15" i="6"/>
  <c r="C7" i="6"/>
  <c r="B15" i="6"/>
  <c r="O10" i="6"/>
  <c r="O7" i="6"/>
  <c r="N10" i="6"/>
  <c r="C10" i="6"/>
  <c r="B10" i="6"/>
  <c r="Q7" i="6"/>
  <c r="P7" i="6"/>
  <c r="N7" i="6"/>
  <c r="M7" i="6"/>
  <c r="L7" i="6"/>
  <c r="K7" i="6"/>
  <c r="J7" i="6"/>
  <c r="I7" i="6"/>
  <c r="H7" i="6"/>
  <c r="G7" i="6"/>
  <c r="F7" i="6"/>
  <c r="E7" i="6"/>
  <c r="D7" i="6"/>
</calcChain>
</file>

<file path=xl/sharedStrings.xml><?xml version="1.0" encoding="utf-8"?>
<sst xmlns="http://schemas.openxmlformats.org/spreadsheetml/2006/main" count="3021" uniqueCount="1222">
  <si>
    <t>Report Name</t>
  </si>
  <si>
    <t>Table 1: SEBI Registered Market Intermediaries/Institutions</t>
  </si>
  <si>
    <t>Table 4: Substantial Acquisition of Shares and Takeovers</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</si>
  <si>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</si>
  <si>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</si>
  <si>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</si>
  <si>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</si>
  <si>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19: Trends in Cash Segment of MSEI</t>
  </si>
  <si>
    <t>Table 21: Category-wise Share of Turnover in Cash Segment of BSE</t>
  </si>
  <si>
    <t>Table 22: Category-wise Share of Turnover in Cash Segment of NSE</t>
  </si>
  <si>
    <t>Table 23: Category-wise Share of Turnover in Cash Segment of MSEI</t>
  </si>
  <si>
    <t>Table 29: Daily Volatility of Major Indices  (percent)</t>
  </si>
  <si>
    <t>Table 30: Percentage Share of Top ‘N’ Securities/Members in Turnover of Cash Segment  (percent)</t>
  </si>
  <si>
    <t>Table 31: Settlement Statistics for Cash Segment of BSE</t>
  </si>
  <si>
    <t xml:space="preserve">Table 34: Trends in Equity Derivatives Segment at BSE (Turnover in Notional Value) </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</si>
  <si>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</si>
  <si>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</si>
  <si>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</si>
  <si>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</si>
  <si>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</si>
  <si>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</si>
  <si>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</si>
  <si>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Table 45: Instrument-wise Turnover in Currency Derivative Segment of BSE</t>
  </si>
  <si>
    <t>Table 46: Instrument-wise Turnover in Currency Derivatives of NSE</t>
  </si>
  <si>
    <t>Table 51: Trading Statistics of Interest Rate Futures at BSE, NSE and MSEI</t>
  </si>
  <si>
    <t>Table 53: Trends in Foreign Portfolio Investment</t>
  </si>
  <si>
    <t>Table 55: Assets under the Custody of Custodians</t>
  </si>
  <si>
    <t xml:space="preserve">Market Intermediaries </t>
  </si>
  <si>
    <t>2018-19</t>
  </si>
  <si>
    <t>2019-20$</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</si>
  <si>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</si>
  <si>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</si>
  <si>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</si>
  <si>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</si>
  <si>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</si>
  <si>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</si>
  <si>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</si>
  <si>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</si>
  <si>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</si>
  <si>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Foreign Portfolio Investors (FPIs)</t>
  </si>
  <si>
    <t>Custodians</t>
  </si>
  <si>
    <t>Depositories</t>
  </si>
  <si>
    <t>Depository Participants (NSDL)</t>
  </si>
  <si>
    <t>Depository Participants (CDSL)</t>
  </si>
  <si>
    <t>Merchant Bankers</t>
  </si>
  <si>
    <t>Bankers to an Issue</t>
  </si>
  <si>
    <t>Underwriters</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</si>
  <si>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</si>
  <si>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</si>
  <si>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</si>
  <si>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</si>
  <si>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</si>
  <si>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</si>
  <si>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</si>
  <si>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</si>
  <si>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</si>
  <si>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</si>
  <si>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</si>
  <si>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t>
  </si>
  <si>
    <t>Collective Investment Schemes</t>
  </si>
  <si>
    <t>Approved Intermediaries (Stock Lending Schemes)</t>
  </si>
  <si>
    <t>Notes:</t>
  </si>
  <si>
    <t>Source: SEBI, NSDL.</t>
  </si>
  <si>
    <t>Sl.No.</t>
  </si>
  <si>
    <t>Name of the Issuer/Company</t>
  </si>
  <si>
    <t>Date of Opening</t>
  </si>
  <si>
    <t>Type of Issue</t>
  </si>
  <si>
    <t>Type of Instrument</t>
  </si>
  <si>
    <t>No. of Shares Issued</t>
  </si>
  <si>
    <t>Face Value (`)</t>
  </si>
  <si>
    <t>Premium Value (`)</t>
  </si>
  <si>
    <t>Issue Price (`)</t>
  </si>
  <si>
    <t>Size of Issue  (` Crore)</t>
  </si>
  <si>
    <t>ICL Organic Dairy Products Limited</t>
  </si>
  <si>
    <t>Equity</t>
  </si>
  <si>
    <t>Chandra Bhagat Pharma Limited</t>
  </si>
  <si>
    <t>Note: All the issues are compiled from the Prospectus of Issuer Companies filed with SEBI.</t>
  </si>
  <si>
    <t>Source: SEBI.</t>
  </si>
  <si>
    <t>Sl.No</t>
  </si>
  <si>
    <t>Target Company</t>
  </si>
  <si>
    <t>Acquirer</t>
  </si>
  <si>
    <t>Offer Opening Date</t>
  </si>
  <si>
    <t>Offer Closing Date</t>
  </si>
  <si>
    <t>Offer Size</t>
  </si>
  <si>
    <t>Offer
 Price 
(`) per share</t>
  </si>
  <si>
    <t>Offer Size (` Crore)</t>
  </si>
  <si>
    <t>No. of 
Shares</t>
  </si>
  <si>
    <t>Percent of Equity 
Capital</t>
  </si>
  <si>
    <t>GAURAV MERCANTILES LIMITED</t>
  </si>
  <si>
    <t>RAGHAV BAHL</t>
  </si>
  <si>
    <t>Year / Month</t>
  </si>
  <si>
    <t>Open Offers</t>
  </si>
  <si>
    <t>Objectives</t>
  </si>
  <si>
    <t>Total</t>
  </si>
  <si>
    <t>Change in Control 
of Management</t>
  </si>
  <si>
    <t>Consolidation of
 Holdings</t>
  </si>
  <si>
    <t>Substantial 
Acquisition</t>
  </si>
  <si>
    <t>No. of Offers</t>
  </si>
  <si>
    <t>Amount (` crore)</t>
  </si>
  <si>
    <t>Apr-19</t>
  </si>
  <si>
    <t>May-19</t>
  </si>
  <si>
    <t>Jun-19</t>
  </si>
  <si>
    <t>Jul-19</t>
  </si>
  <si>
    <t>Aug-19</t>
  </si>
  <si>
    <t>Sep-19</t>
  </si>
  <si>
    <t>Oct-19</t>
  </si>
  <si>
    <t>Nov-19</t>
  </si>
  <si>
    <t>Feb-20</t>
  </si>
  <si>
    <t>Dec-19</t>
  </si>
  <si>
    <t>Jan-20</t>
  </si>
  <si>
    <t>Category-Wise</t>
  </si>
  <si>
    <t>Issue-Type</t>
  </si>
  <si>
    <t>Instrument-Wise</t>
  </si>
  <si>
    <t>Public</t>
  </si>
  <si>
    <t>Rights</t>
  </si>
  <si>
    <t>Listed</t>
  </si>
  <si>
    <t>IPOs</t>
  </si>
  <si>
    <t>Debt</t>
  </si>
  <si>
    <t>At Par</t>
  </si>
  <si>
    <t>At Premium</t>
  </si>
  <si>
    <t>No. of issues</t>
  </si>
  <si>
    <t>Year/ Month</t>
  </si>
  <si>
    <t>No. of issue</t>
  </si>
  <si>
    <t>Amount  (`crore)</t>
  </si>
  <si>
    <t>Source: SEBI</t>
  </si>
  <si>
    <t>Industry</t>
  </si>
  <si>
    <t>Amount (`crore)</t>
  </si>
  <si>
    <t>0.0</t>
  </si>
  <si>
    <t>Sector-wise</t>
  </si>
  <si>
    <t>Region-wise</t>
  </si>
  <si>
    <t>Private</t>
  </si>
  <si>
    <t>Northern</t>
  </si>
  <si>
    <t>Eastern</t>
  </si>
  <si>
    <t>Western</t>
  </si>
  <si>
    <t>Southern</t>
  </si>
  <si>
    <t>Central</t>
  </si>
  <si>
    <t>No. of Issue</t>
  </si>
  <si>
    <t>Amount (`Crores)</t>
  </si>
  <si>
    <t>Amount (` Crores)</t>
  </si>
  <si>
    <t>&lt; 5 crore</t>
  </si>
  <si>
    <t>≥ 5crore - &lt; 10crore</t>
  </si>
  <si>
    <t xml:space="preserve">  ≥ 10 crore - &lt; 50 crore</t>
  </si>
  <si>
    <t xml:space="preserve">  ≥ 50 crore - &lt; 100 crore</t>
  </si>
  <si>
    <t>Only BSE</t>
  </si>
  <si>
    <t>Only NSE</t>
  </si>
  <si>
    <t>Only MSEI</t>
  </si>
  <si>
    <t>Both NSE and BSE</t>
  </si>
  <si>
    <t>Notes: 1. The above data includes both "no. of issues" and "Amount" raised on conversion of convertible securities issued on QIP basis. 
2. 2017-18, Includes one issue of Institutional Placement Programme (Issue Size of Rs. 873.92 crore).</t>
  </si>
  <si>
    <t>Source: BSE, NSE and MSEI.</t>
  </si>
  <si>
    <t>Year/Month</t>
  </si>
  <si>
    <t>No. of  issues</t>
  </si>
  <si>
    <t>Amount ` Crores)</t>
  </si>
  <si>
    <t>TOTAL</t>
  </si>
  <si>
    <t>No. of Issues</t>
  </si>
  <si>
    <t>Source: BSE and NSE</t>
  </si>
  <si>
    <t>BSE</t>
  </si>
  <si>
    <t>NSE</t>
  </si>
  <si>
    <t>MSEI</t>
  </si>
  <si>
    <t>No. of Trades</t>
  </si>
  <si>
    <t>Traded Value (` crore)</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</si>
  <si>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</si>
  <si>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</si>
  <si>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</si>
  <si>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</si>
  <si>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</si>
  <si>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</si>
  <si>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</si>
  <si>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</si>
  <si>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</si>
  <si>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Amount  (` crore)</t>
  </si>
  <si>
    <t>Source: Credit Rating Agencies.</t>
  </si>
  <si>
    <t>Table 15: Review of Accepted Ratings of Corporate Debt Securities (Maturity ≥ 1 year)</t>
  </si>
  <si>
    <t>Upgraded</t>
  </si>
  <si>
    <t>Downgraded</t>
  </si>
  <si>
    <t>Reaffirmed</t>
  </si>
  <si>
    <t>Rating Watch</t>
  </si>
  <si>
    <t>Withdrawn/ Suspended</t>
  </si>
  <si>
    <t>Table 16: Distribution of Turnover on Cash Segments of Stock Exchanges (`crore)</t>
  </si>
  <si>
    <t>Stock Exchanges</t>
  </si>
  <si>
    <t xml:space="preserve">Table 17: Trends in Cash Segment of BSE </t>
  </si>
  <si>
    <t xml:space="preserve">No. of Companies Listed </t>
  </si>
  <si>
    <t xml:space="preserve">No. of Companies Permitted* </t>
  </si>
  <si>
    <t xml:space="preserve">No. of companies traded </t>
  </si>
  <si>
    <t>No. of Trading Days</t>
  </si>
  <si>
    <t>No. of Trades (Lakh)</t>
  </si>
  <si>
    <t>Traded Quantity (Lakh)</t>
  </si>
  <si>
    <t>Turnover (` crore)</t>
  </si>
  <si>
    <t>Average Daily Turnover (` crore)</t>
  </si>
  <si>
    <t>Average Trade Size (`)</t>
  </si>
  <si>
    <t>Demat Securities Traded (Lakh)</t>
  </si>
  <si>
    <t>Demat Turnover (` crore)</t>
  </si>
  <si>
    <t xml:space="preserve">Market  Capitalisation (` crore) </t>
  </si>
  <si>
    <t xml:space="preserve">S&amp;P BSE Sensex </t>
  </si>
  <si>
    <t>High</t>
  </si>
  <si>
    <t>Low</t>
  </si>
  <si>
    <t>Close</t>
  </si>
  <si>
    <t>Source: BSE .</t>
  </si>
  <si>
    <t xml:space="preserve">Table 18: Trends in Cash Segment of NSE </t>
  </si>
  <si>
    <t xml:space="preserve">Nifty 50 Index </t>
  </si>
  <si>
    <t>Turnover Data compiled for all markets except auction market</t>
  </si>
  <si>
    <t>Source: NSE</t>
  </si>
  <si>
    <t>No. of Companies Permitted #</t>
  </si>
  <si>
    <t>No. of Companies Traded</t>
  </si>
  <si>
    <t>Turnover (₹ crore)</t>
  </si>
  <si>
    <t>Average Daily Turnover (₹ crore)</t>
  </si>
  <si>
    <t>Demat Turnover (₹ crore)</t>
  </si>
  <si>
    <t xml:space="preserve">Market  Capitalisation (₹ crore) </t>
  </si>
  <si>
    <t xml:space="preserve">SX 50 Index </t>
  </si>
  <si>
    <t>Source: MSEI</t>
  </si>
  <si>
    <t>Table 20: City-wise Distribution of Turnover on Cash Segments of BSE and NSE</t>
  </si>
  <si>
    <t>(Percentage share in Turnover)</t>
  </si>
  <si>
    <t>S.No</t>
  </si>
  <si>
    <t>City</t>
  </si>
  <si>
    <t>Ahmedabad</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</si>
  <si>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</si>
  <si>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</si>
  <si>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</si>
  <si>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</si>
  <si>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</si>
  <si>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</si>
  <si>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</si>
  <si>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</si>
  <si>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</si>
  <si>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</si>
  <si>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</si>
  <si>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</si>
  <si>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</si>
  <si>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</si>
  <si>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</si>
  <si>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</si>
  <si>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</si>
  <si>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</si>
  <si>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</si>
  <si>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Others</t>
  </si>
  <si>
    <t>1. The city-wise distribution of turnover is based on the cities uploaded in the UCC database of the Exchange for clientele trades and members registered office city for proprietary trades.</t>
  </si>
  <si>
    <t>Percentage Share in Turnover</t>
  </si>
  <si>
    <t>Proprietary</t>
  </si>
  <si>
    <t>FPIs</t>
  </si>
  <si>
    <t>Banks</t>
  </si>
  <si>
    <t>Source: BSE.</t>
  </si>
  <si>
    <t>Year /Month</t>
  </si>
  <si>
    <t>Source: NSE.</t>
  </si>
  <si>
    <t>Source: MSEI.</t>
  </si>
  <si>
    <t>Table 24: Component Stocks: S&amp;P BSE Sensex during Feb-20</t>
  </si>
  <si>
    <t>Name of Security</t>
  </si>
  <si>
    <t>Issued
Capital 
(` crore)</t>
  </si>
  <si>
    <t>Free Float
Market
Capitalisation
(` crore)</t>
  </si>
  <si>
    <t>Weightage (Percent)</t>
  </si>
  <si>
    <t>Beta</t>
  </si>
  <si>
    <t>R 2</t>
  </si>
  <si>
    <t>Daily
Volatility
(Percent)</t>
  </si>
  <si>
    <t>Monthly
Return
(Percent)</t>
  </si>
  <si>
    <t>Impact
Cost
(Percent)</t>
  </si>
  <si>
    <t>HDFC BANK</t>
  </si>
  <si>
    <t>RELIANCE</t>
  </si>
  <si>
    <t>HDFC</t>
  </si>
  <si>
    <t>ICICI BANK</t>
  </si>
  <si>
    <t>INFOSYS LTD</t>
  </si>
  <si>
    <t>TCS LTD.</t>
  </si>
  <si>
    <t>KOTAK MAH.BK</t>
  </si>
  <si>
    <t>ITC LTD.</t>
  </si>
  <si>
    <t>AXIS BANK</t>
  </si>
  <si>
    <t>HIND UNI LT</t>
  </si>
  <si>
    <t>LARSEN &amp; TOU</t>
  </si>
  <si>
    <t>STATE BANK</t>
  </si>
  <si>
    <t>BAJFINANCE</t>
  </si>
  <si>
    <t>BHARTI ARTL</t>
  </si>
  <si>
    <t>MARUTISUZUK</t>
  </si>
  <si>
    <t>ASIAN PAINTS</t>
  </si>
  <si>
    <t>INDUSIND BNK</t>
  </si>
  <si>
    <t>HCL TECHNO</t>
  </si>
  <si>
    <t>NESTLE (I)</t>
  </si>
  <si>
    <t>TITAN</t>
  </si>
  <si>
    <t>ULTRATECH CM</t>
  </si>
  <si>
    <t>TECH MAH</t>
  </si>
  <si>
    <t>NTPC LTD</t>
  </si>
  <si>
    <t>MAH &amp; MAH</t>
  </si>
  <si>
    <t>POWER GRID</t>
  </si>
  <si>
    <t>SUN PHARMA.</t>
  </si>
  <si>
    <t>BAJAJ AUTO</t>
  </si>
  <si>
    <t>ONGC CORPN</t>
  </si>
  <si>
    <t>TATA STEEL</t>
  </si>
  <si>
    <t>HEROMOTOCO</t>
  </si>
  <si>
    <t>Notes: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</si>
  <si>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</si>
  <si>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</si>
  <si>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</si>
  <si>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 5 lakh.  It is calculated for the current month.</t>
  </si>
  <si>
    <t>Table 25: Component Stocks: Nifty 50 Index during Feb-20</t>
  </si>
  <si>
    <t>Sl. No</t>
  </si>
  <si>
    <t>Issued
Capital 
(`Crore)</t>
  </si>
  <si>
    <t>HDFC Bank Ltd.</t>
  </si>
  <si>
    <t>Reliance Industries Ltd.</t>
  </si>
  <si>
    <t>Housing Development Finance Corporation Ltd.</t>
  </si>
  <si>
    <t>ICICI Bank Ltd.</t>
  </si>
  <si>
    <t>Infosys Ltd.</t>
  </si>
  <si>
    <t>Kotak Mahindra Bank Ltd.</t>
  </si>
  <si>
    <t>Tata Consultancy Services Ltd.</t>
  </si>
  <si>
    <t>ITC Ltd.</t>
  </si>
  <si>
    <t>Hindustan Unilever Ltd.</t>
  </si>
  <si>
    <t>Axis Bank Ltd.</t>
  </si>
  <si>
    <t>Larsen &amp; Toubro Ltd.</t>
  </si>
  <si>
    <t>Bharti Airtel Ltd.</t>
  </si>
  <si>
    <t>State Bank of India</t>
  </si>
  <si>
    <t>Bajaj Finance Ltd.</t>
  </si>
  <si>
    <t>Maruti Suzuki India Ltd.</t>
  </si>
  <si>
    <t>Asian Paints Ltd.</t>
  </si>
  <si>
    <t>IndusInd Bank Ltd.</t>
  </si>
  <si>
    <t>HCL Technologies Ltd.</t>
  </si>
  <si>
    <t>Nestle India Ltd.</t>
  </si>
  <si>
    <t>Bajaj Finserv Ltd.</t>
  </si>
  <si>
    <t>Titan Company Ltd.</t>
  </si>
  <si>
    <t>UltraTech Cement Ltd.</t>
  </si>
  <si>
    <t>NTPC Ltd.</t>
  </si>
  <si>
    <t>Tech Mahindra Ltd.</t>
  </si>
  <si>
    <t>Mahindra &amp; Mahindra Ltd.</t>
  </si>
  <si>
    <t>Power Grid Corporation of India Ltd.</t>
  </si>
  <si>
    <t>Sun Pharmaceutical Industries Ltd.</t>
  </si>
  <si>
    <t>Bajaj Auto Ltd.</t>
  </si>
  <si>
    <t>Dr. Reddy's Laboratories Ltd.</t>
  </si>
  <si>
    <t>Britannia Industries Ltd.</t>
  </si>
  <si>
    <t>Bharat Petroleum Corporation Ltd.</t>
  </si>
  <si>
    <t>Wipro Ltd.</t>
  </si>
  <si>
    <t>Coal India Ltd.</t>
  </si>
  <si>
    <t>Oil &amp; Natural Gas Corporation Ltd.</t>
  </si>
  <si>
    <t>Tata Steel Ltd.</t>
  </si>
  <si>
    <t>UPL Ltd.</t>
  </si>
  <si>
    <t>Grasim Industries Ltd.</t>
  </si>
  <si>
    <t>Indian Oil Corporation Ltd.</t>
  </si>
  <si>
    <t>Hero MotoCorp Ltd.</t>
  </si>
  <si>
    <t>Adani Ports and Special Economic Zone Ltd.</t>
  </si>
  <si>
    <t>JSW Steel Ltd.</t>
  </si>
  <si>
    <t>Eicher Motors Ltd.</t>
  </si>
  <si>
    <t>Tata Motors Ltd.</t>
  </si>
  <si>
    <t>Hindalco Industries Ltd.</t>
  </si>
  <si>
    <t>Vedanta Ltd.</t>
  </si>
  <si>
    <t>Cipla Ltd.</t>
  </si>
  <si>
    <t>GAIL (India) Ltd.</t>
  </si>
  <si>
    <t>Bharti Infratel Ltd.</t>
  </si>
  <si>
    <t>Zee Entertainment Enterprises Ltd.</t>
  </si>
  <si>
    <t>Yes Bank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</si>
  <si>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</si>
  <si>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</si>
  <si>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Rs. 50 Lakhs  and is weightage average impact cost.</t>
  </si>
  <si>
    <t>Table 26: Component Stocks: SX40 Index</t>
  </si>
  <si>
    <t>S.No.</t>
  </si>
  <si>
    <t>Issued Capital     (₹ crore)</t>
  </si>
  <si>
    <t>Free Float Market Capitalisation (₹ crore)</t>
  </si>
  <si>
    <t xml:space="preserve">Weightage (Percent)   </t>
  </si>
  <si>
    <t>R2</t>
  </si>
  <si>
    <t>Daily Volatility (Percent)</t>
  </si>
  <si>
    <t>Monthly Return (Percent)</t>
  </si>
  <si>
    <t>Impact Cost (Percent) *</t>
  </si>
  <si>
    <t>HDFCBANK</t>
  </si>
  <si>
    <t>Na</t>
  </si>
  <si>
    <t>ICICIBANK</t>
  </si>
  <si>
    <t>INFY</t>
  </si>
  <si>
    <t>TCS</t>
  </si>
  <si>
    <t>KOTAKBANK</t>
  </si>
  <si>
    <t>ITC</t>
  </si>
  <si>
    <t>AXISBANK</t>
  </si>
  <si>
    <t>HINDUNILVR</t>
  </si>
  <si>
    <t>LT</t>
  </si>
  <si>
    <t>BHARTIARTL</t>
  </si>
  <si>
    <t>SBIN</t>
  </si>
  <si>
    <t>MARUTI</t>
  </si>
  <si>
    <t>ASIANPAINT</t>
  </si>
  <si>
    <t>INDUSINDBK</t>
  </si>
  <si>
    <t>HCLTECH</t>
  </si>
  <si>
    <t>NESTLEIND</t>
  </si>
  <si>
    <t>NTPC</t>
  </si>
  <si>
    <t>ULTRACEMCO</t>
  </si>
  <si>
    <t>TECHM</t>
  </si>
  <si>
    <t>M&amp;M</t>
  </si>
  <si>
    <t>POWERGRID</t>
  </si>
  <si>
    <t>SUNPHARMA</t>
  </si>
  <si>
    <t>WIPRO</t>
  </si>
  <si>
    <t>DRREDDY</t>
  </si>
  <si>
    <t>BAJAJ-AUTO</t>
  </si>
  <si>
    <t>BPCL</t>
  </si>
  <si>
    <t>COALINDIA</t>
  </si>
  <si>
    <t>ONGC</t>
  </si>
  <si>
    <t>TATASTEEL</t>
  </si>
  <si>
    <t>ADANIPORTS</t>
  </si>
  <si>
    <t>GRASIM</t>
  </si>
  <si>
    <t>IOC</t>
  </si>
  <si>
    <t>TATAMOTORS</t>
  </si>
  <si>
    <t>HINDALCO</t>
  </si>
  <si>
    <t>VEDL</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</si>
  <si>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</si>
  <si>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</si>
  <si>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</si>
  <si>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</si>
  <si>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</si>
  <si>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</si>
  <si>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</si>
  <si>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</si>
  <si>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is calculated based on the average price methodology.                                                                           </t>
  </si>
  <si>
    <t>Table 28: Trading Frequency in Cash Segment of BSE, NSE and MSEI</t>
  </si>
  <si>
    <t>Month</t>
  </si>
  <si>
    <t>No. of Companies Listed</t>
  </si>
  <si>
    <t>Percent of Traded to Listed</t>
  </si>
  <si>
    <t>BSE Sensex</t>
  </si>
  <si>
    <t>BSE 100</t>
  </si>
  <si>
    <t>BSE 500</t>
  </si>
  <si>
    <t>Nifty 50</t>
  </si>
  <si>
    <t>Nifty Next 50</t>
  </si>
  <si>
    <t>Nifty 500</t>
  </si>
  <si>
    <t>SX40</t>
  </si>
  <si>
    <t>Source: BSE, MSEI and NSE.</t>
  </si>
  <si>
    <t>Note: Volatility is calculated as the standard deviation of the natural log of daily returns in indices for the respective period.</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</si>
  <si>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</si>
  <si>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</si>
  <si>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</si>
  <si>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</si>
  <si>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</si>
  <si>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</si>
  <si>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</si>
  <si>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</si>
  <si>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</si>
  <si>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</si>
  <si>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</si>
  <si>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</si>
  <si>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</si>
  <si>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</si>
  <si>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</si>
  <si>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</si>
  <si>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</si>
  <si>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</si>
  <si>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</si>
  <si>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</si>
  <si>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</si>
  <si>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</si>
  <si>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</si>
  <si>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</si>
  <si>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(`crore)</t>
  </si>
  <si>
    <t>Table 32: Settlement Statistics for Cash Segment of NSE</t>
  </si>
  <si>
    <t>Delivered Value      (` crore)</t>
  </si>
  <si>
    <t>Settlement Statistics for settlement type N, excluding CM Series IL &amp; BL</t>
  </si>
  <si>
    <t>Table 33: Settlement Statistics for Cash Segment of MSEI</t>
  </si>
  <si>
    <t>Month Sorting</t>
  </si>
  <si>
    <t>Delivered Value      (₹ crore)</t>
  </si>
  <si>
    <t>Delivered Value in Demat Mode     (₹ crore)</t>
  </si>
  <si>
    <t>Funds Pay-in (₹ crore)</t>
  </si>
  <si>
    <t>Securities Pay-in (₹ crore)</t>
  </si>
  <si>
    <t>Settlement Guarantee Fund(₹ crore)</t>
  </si>
  <si>
    <t>Year/     Month</t>
  </si>
  <si>
    <t>Index Futures</t>
  </si>
  <si>
    <t>Stock Futures</t>
  </si>
  <si>
    <t>Index Options</t>
  </si>
  <si>
    <t>Stock Options</t>
  </si>
  <si>
    <t>Open Interest at the end of Month</t>
  </si>
  <si>
    <t>Call</t>
  </si>
  <si>
    <t>Put</t>
  </si>
  <si>
    <t>No. of
Contracts</t>
  </si>
  <si>
    <t>Turnover
(` crore)</t>
  </si>
  <si>
    <t>No. of
contracts</t>
  </si>
  <si>
    <t>Note: 1. Notional Turnover = (Strike Price + Premium) * Quantity.</t>
  </si>
  <si>
    <t xml:space="preserve">Table 35: Trends in Equity Derivatives Segment at NSE (Turnover in Notional Value) </t>
  </si>
  <si>
    <t>Table 36: Settlement Statistics in Equity Derivatives Segment at BSE and NSE (` crore)</t>
  </si>
  <si>
    <t>Index/Stock
Futures</t>
  </si>
  <si>
    <t>Index/Stock
Options</t>
  </si>
  <si>
    <t>Settlement
Gurantee
Fund</t>
  </si>
  <si>
    <t>MTM
Settlement</t>
  </si>
  <si>
    <t>Final
Settlement</t>
  </si>
  <si>
    <t>Premium
Settlement</t>
  </si>
  <si>
    <t>Exercise
Settlement</t>
  </si>
  <si>
    <t>Percentage Share in Open Interest</t>
  </si>
  <si>
    <t>Pro</t>
  </si>
  <si>
    <t>FPI</t>
  </si>
  <si>
    <t>Turnover (in Percentage)</t>
  </si>
  <si>
    <t>BSE 30 SENSEX</t>
  </si>
  <si>
    <t>BSE SENSEX 50</t>
  </si>
  <si>
    <t>BSE BANKEX</t>
  </si>
  <si>
    <t>BSE OIL &amp; GAS INDEX</t>
  </si>
  <si>
    <t>BSE TECK INDEX</t>
  </si>
  <si>
    <t>BSE100</t>
  </si>
  <si>
    <t>HANG SENG Index Futures</t>
  </si>
  <si>
    <t>MICEX Index Futures</t>
  </si>
  <si>
    <t>FTSE/JSE Top 40 Futures</t>
  </si>
  <si>
    <t>IBOVESPA Futures</t>
  </si>
  <si>
    <t>NIFTY</t>
  </si>
  <si>
    <t>NIFTYIT</t>
  </si>
  <si>
    <t>BANKNIFTY</t>
  </si>
  <si>
    <t>NIFTYMID50</t>
  </si>
  <si>
    <t>NIFTYPSE</t>
  </si>
  <si>
    <t>NIFTYINFRA</t>
  </si>
  <si>
    <t>FTSE100</t>
  </si>
  <si>
    <t>S&amp;P500</t>
  </si>
  <si>
    <t>DJIA</t>
  </si>
  <si>
    <t>India VIX</t>
  </si>
  <si>
    <t>NIFTYCPSE</t>
  </si>
  <si>
    <t>Currency Futures</t>
  </si>
  <si>
    <t>Currency  Options</t>
  </si>
  <si>
    <t>Open Interest at the end of  the Month</t>
  </si>
  <si>
    <t>No. of Contracts</t>
  </si>
  <si>
    <t xml:space="preserve">No. of Contracts </t>
  </si>
  <si>
    <t>Value 
(` crore)</t>
  </si>
  <si>
    <t>Source: BSE</t>
  </si>
  <si>
    <t>No. of Trading  Days</t>
  </si>
  <si>
    <t>Currency Options</t>
  </si>
  <si>
    <t>Open Interest at the
end of Month</t>
  </si>
  <si>
    <t>Value
(` crore)</t>
  </si>
  <si>
    <t>Notes: 1. Trading Value :- For Futures, Value of contract = Traded Qty*Traded Price. 2. For Options, Value of contract = Traded Qty*(Strike Price+Traded Premium)</t>
  </si>
  <si>
    <t>Table 44: Settlement Statistics of Currency Derivatives Segment (` crore)</t>
  </si>
  <si>
    <t>Currency
Futures</t>
  </si>
  <si>
    <t>Open Interest as on last day of the month (in lots)</t>
  </si>
  <si>
    <t>USDINR</t>
  </si>
  <si>
    <t>EURINR</t>
  </si>
  <si>
    <t>GBPINR</t>
  </si>
  <si>
    <t>JPYINR</t>
  </si>
  <si>
    <t>EURUSD</t>
  </si>
  <si>
    <t>GBPUSD</t>
  </si>
  <si>
    <t>USDJPY</t>
  </si>
  <si>
    <t>2018-2019</t>
  </si>
  <si>
    <t>1. USDINR includes Futures and options both other currencys have only futures till February 26, 2018.</t>
  </si>
  <si>
    <t>2. All Products include both Futures &amp; options from February 27, 2018 onwards.</t>
  </si>
  <si>
    <t>3. EURUSD, GBPUSD, USDJPY wer launched in Feb 2018</t>
  </si>
  <si>
    <t>Turnover ( ` crore)</t>
  </si>
  <si>
    <t>Open Interest as on last day of the month ( in lots)</t>
  </si>
  <si>
    <t>1. Cross Currency was introduced wef Feb 27, 2018</t>
  </si>
  <si>
    <t>2. Options contracts on EURINR,GBPINR,JPYINR were introduced wef Feb 27, 2018</t>
  </si>
  <si>
    <t>Table 47:  Instrument-wise Turnover in Currency Derivative Segment of MSEI</t>
  </si>
  <si>
    <t>Open Interest as on last day of the month
(in lots)</t>
  </si>
  <si>
    <t>Data includes Notional Value for Options</t>
  </si>
  <si>
    <t>Excludes data of Interest Rate Futures</t>
  </si>
  <si>
    <t>Table 48: Maturity-wise Turnover in Currency Derivative Segment of BSE (` crore)</t>
  </si>
  <si>
    <t>1 Month</t>
  </si>
  <si>
    <t>2 Month</t>
  </si>
  <si>
    <t>3 Month</t>
  </si>
  <si>
    <t>&gt; 3 Months</t>
  </si>
  <si>
    <t>Table 49: Maturity-wise Turnover in Currency Derivative Segment of NSE  (` crore)</t>
  </si>
  <si>
    <t>Currency Future</t>
  </si>
  <si>
    <t xml:space="preserve">2 Month   </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</si>
  <si>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</si>
  <si>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</si>
  <si>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</si>
  <si>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</si>
  <si>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</si>
  <si>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</si>
  <si>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</si>
  <si>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</si>
  <si>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</si>
  <si>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</si>
  <si>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</si>
  <si>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Gross Purchase (` crore)</t>
  </si>
  <si>
    <t>Gross Sales (` crores)</t>
  </si>
  <si>
    <t>Net Investment (` crores)</t>
  </si>
  <si>
    <t>Net Investment (US' $ mn.)</t>
  </si>
  <si>
    <t>Cumulative Net Investment (US $ mn.)</t>
  </si>
  <si>
    <t>2019-2020$</t>
  </si>
  <si>
    <t>Source: NSDL, CDSL</t>
  </si>
  <si>
    <t>Table 54: Notional Value of Offshore Derivative Instruments (ODIs) compared to Assets Under Custody (AUC) of FPIs/Deemed FPIs (` crore)</t>
  </si>
  <si>
    <t xml:space="preserve">Notional value of ODIs on Equity, Debt &amp; Derivatives </t>
  </si>
  <si>
    <t xml:space="preserve">Notional value of ODIs on Equity &amp; Debt  excluding Derivatives </t>
  </si>
  <si>
    <t>Assets Under Custody of FPIs/Deemed FPIs</t>
  </si>
  <si>
    <t>Notional value of ODIs on Equity, Debt &amp; Derivatives as % of  Assets Under Custody of FPIs/Deemed FPIs</t>
  </si>
  <si>
    <t>Notional value of ODIs on Equity &amp; Debt  excluding Derivatives as % of  Assets Under Custody of FPIs/Deemed FPIs</t>
  </si>
  <si>
    <t>Notes: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t>
  </si>
  <si>
    <t>Type of Client</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</si>
  <si>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</si>
  <si>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</si>
  <si>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</si>
  <si>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</si>
  <si>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</si>
  <si>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</si>
  <si>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</si>
  <si>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</si>
  <si>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</si>
  <si>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</si>
  <si>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</si>
  <si>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</si>
  <si>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APR-19</t>
  </si>
  <si>
    <t>MAY-19</t>
  </si>
  <si>
    <t>JUN-19</t>
  </si>
  <si>
    <t>JUL-19</t>
  </si>
  <si>
    <t>AUG-19</t>
  </si>
  <si>
    <t>SEP-19</t>
  </si>
  <si>
    <t>OCT-19</t>
  </si>
  <si>
    <t>NOV-19</t>
  </si>
  <si>
    <t>DEC-19</t>
  </si>
  <si>
    <t>FEB-20</t>
  </si>
  <si>
    <t>JAN-20</t>
  </si>
  <si>
    <t xml:space="preserve">Notes: 1. With the commencement of FPI Regime from June 1, 2014, the erstwhile FIIs, Sub Accounts and QFIs are merged into a new investor class termed as .Foreign Portfolio Investors (FPIs).. </t>
  </si>
  <si>
    <t>2. "Others" include Portfolio manager, partnership firm, trusts, depository receipts, AIFs, FCCB, HUFs, Brokers etc.</t>
  </si>
  <si>
    <t>Source: Custodians.</t>
  </si>
  <si>
    <t>Table 56: Trends in Resource Mobilization by Mutual Funds (` crore)</t>
  </si>
  <si>
    <t>Gross Mobilisation</t>
  </si>
  <si>
    <t>Redemption</t>
  </si>
  <si>
    <t>Net Inflow/ Outflow</t>
  </si>
  <si>
    <t>Assets at the
End of
Period</t>
  </si>
  <si>
    <t>Pvt. Sector</t>
  </si>
  <si>
    <t>Public Sector</t>
  </si>
  <si>
    <t>Open</t>
  </si>
  <si>
    <t>Year/  Month</t>
  </si>
  <si>
    <t>Gross Purchases</t>
  </si>
  <si>
    <t>Gross Sales</t>
  </si>
  <si>
    <t>Net Purchases /Sales</t>
  </si>
  <si>
    <t>Net purchases /Sale</t>
  </si>
  <si>
    <t>Particulars</t>
  </si>
  <si>
    <t>Discretionary</t>
  </si>
  <si>
    <t>Non-Discretionary</t>
  </si>
  <si>
    <t>Advisory</t>
  </si>
  <si>
    <t>No. of Clients</t>
  </si>
  <si>
    <t>AUM (` crore)</t>
  </si>
  <si>
    <t>Listed Equity</t>
  </si>
  <si>
    <t>Unlisted Equity</t>
  </si>
  <si>
    <t>Plain Debt</t>
  </si>
  <si>
    <t>Structured Debt</t>
  </si>
  <si>
    <t>Equity Derivatives</t>
  </si>
  <si>
    <t>Parameter</t>
  </si>
  <si>
    <t>Unit</t>
  </si>
  <si>
    <t>NSDL</t>
  </si>
  <si>
    <t>CDSL</t>
  </si>
  <si>
    <t>Feb-19</t>
  </si>
  <si>
    <t>% Change during the year</t>
  </si>
  <si>
    <t>% Change during the month</t>
  </si>
  <si>
    <t>Number of companies signed up to make their shares available for dematerialization</t>
  </si>
  <si>
    <t>Number</t>
  </si>
  <si>
    <t>Number of Depository Participants (registered)</t>
  </si>
  <si>
    <t>Number of Stock Exchanges (connected)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</si>
  <si>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</si>
  <si>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</si>
  <si>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</si>
  <si>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</si>
  <si>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</si>
  <si>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</si>
  <si>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</si>
  <si>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</si>
  <si>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</si>
  <si>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</si>
  <si>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</si>
  <si>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</si>
  <si>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</si>
  <si>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</si>
  <si>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t>The ratio of dematerialized equity shares to the total outstanding shares (market value)</t>
  </si>
  <si>
    <t>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#Source for listed securities information: Issuer/ NSE/BSE.</t>
  </si>
  <si>
    <t>Source: NSDL and CDSL.</t>
  </si>
  <si>
    <t>Companies Live</t>
  </si>
  <si>
    <t>DPs Live</t>
  </si>
  <si>
    <t>DPs
Locations</t>
  </si>
  <si>
    <t>Demat 
Quantity 
(million securities)</t>
  </si>
  <si>
    <t>Demat Value (` crore)</t>
  </si>
  <si>
    <t>Demat Value  (` crore)</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</si>
  <si>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</si>
  <si>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 Includes Nine Participants which are under closure/termination process and SEBI registration is not yet cancelled/suspended</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</si>
  <si>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</si>
  <si>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</si>
  <si>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</si>
  <si>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</si>
  <si>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</si>
  <si>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</si>
  <si>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</si>
  <si>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</si>
  <si>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</si>
  <si>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</si>
  <si>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</si>
  <si>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</si>
  <si>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</si>
  <si>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</si>
  <si>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</si>
  <si>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</si>
  <si>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Note: The categories included in Others are Preference Shares, Mutual Fund Units, Warrants, PTCs, Treasury Bills, CPs, CDs and Government Securities.</t>
  </si>
  <si>
    <t>Exchanges</t>
  </si>
  <si>
    <t>Futures</t>
  </si>
  <si>
    <t>Options</t>
  </si>
  <si>
    <t>Agriculture</t>
  </si>
  <si>
    <t>Metals other than bullion</t>
  </si>
  <si>
    <t xml:space="preserve">Bullion </t>
  </si>
  <si>
    <t>Energy</t>
  </si>
  <si>
    <t>Gems and Stones</t>
  </si>
  <si>
    <t>Bullion</t>
  </si>
  <si>
    <t>NCDEX</t>
  </si>
  <si>
    <t>Permitted for trading</t>
  </si>
  <si>
    <t>Traded</t>
  </si>
  <si>
    <t>MCX</t>
  </si>
  <si>
    <t>Source: MCX and NCDEX</t>
  </si>
  <si>
    <t>Metals</t>
  </si>
  <si>
    <t>Volume ('000 tonnes)</t>
  </si>
  <si>
    <t>Source: MCX</t>
  </si>
  <si>
    <t>Source: NCDEX</t>
  </si>
  <si>
    <t>No.of Trading days</t>
  </si>
  <si>
    <t>Volume 
(in cents)</t>
  </si>
  <si>
    <t>No. of contracts traded</t>
  </si>
  <si>
    <t xml:space="preserve">No. of contracts </t>
  </si>
  <si>
    <t>Open interest at the end of the period</t>
  </si>
  <si>
    <t>Hedgers</t>
  </si>
  <si>
    <t>Name of the Commodity</t>
  </si>
  <si>
    <t>Gold</t>
  </si>
  <si>
    <t>Silver</t>
  </si>
  <si>
    <t>Aluminium</t>
  </si>
  <si>
    <t>Copper</t>
  </si>
  <si>
    <t>Lead</t>
  </si>
  <si>
    <t>Nickel</t>
  </si>
  <si>
    <t>Zinc</t>
  </si>
  <si>
    <t>Cardamom</t>
  </si>
  <si>
    <t>Cotton</t>
  </si>
  <si>
    <t>CPO</t>
  </si>
  <si>
    <t>Mentha Oil</t>
  </si>
  <si>
    <t>#MULTIVALUE</t>
  </si>
  <si>
    <t>Crude Oil</t>
  </si>
  <si>
    <t>Natural Gas (trln. Btu)</t>
  </si>
  <si>
    <t>Grand Total (A+B+C+D)</t>
  </si>
  <si>
    <t>Source : MCX</t>
  </si>
  <si>
    <t>Barley</t>
  </si>
  <si>
    <t>Castorseed</t>
  </si>
  <si>
    <t>Chana</t>
  </si>
  <si>
    <t>Cotton seed oil cake</t>
  </si>
  <si>
    <t>Coriander</t>
  </si>
  <si>
    <t>Guar seed</t>
  </si>
  <si>
    <t>Guargum</t>
  </si>
  <si>
    <t>Jeera</t>
  </si>
  <si>
    <t>Kapas</t>
  </si>
  <si>
    <t>Maize</t>
  </si>
  <si>
    <t>Turmeric</t>
  </si>
  <si>
    <t>Wheat</t>
  </si>
  <si>
    <t>OPTIONS</t>
  </si>
  <si>
    <t>E</t>
  </si>
  <si>
    <t>20384759</t>
  </si>
  <si>
    <t>II. Gross Saving as a percent of Gross national Disposable Income at current market prices in 2017-18</t>
  </si>
  <si>
    <t>29.7</t>
  </si>
  <si>
    <t>III. Gross Capital Formation as a percent of GDP at current market prices in 2017-18!</t>
  </si>
  <si>
    <t>31.1</t>
  </si>
  <si>
    <t xml:space="preserve">OCT-19              </t>
  </si>
  <si>
    <t xml:space="preserve">NOV-19              </t>
  </si>
  <si>
    <t xml:space="preserve">DEC-19              </t>
  </si>
  <si>
    <t xml:space="preserve">JAN-20              </t>
  </si>
  <si>
    <t xml:space="preserve">FEB-20              </t>
  </si>
  <si>
    <t>Sequence</t>
  </si>
  <si>
    <t>IV.  Monetary and Banking Indicators</t>
  </si>
  <si>
    <t>Cash Reserve Ratio (percent)</t>
  </si>
  <si>
    <t>4</t>
  </si>
  <si>
    <t>Repo Rate (percent)</t>
  </si>
  <si>
    <t>5.15</t>
  </si>
  <si>
    <t>Money Supply (M3)  (` crore)</t>
  </si>
  <si>
    <t>158864.34</t>
  </si>
  <si>
    <t>159461.5</t>
  </si>
  <si>
    <t>160616.48</t>
  </si>
  <si>
    <t>162175.89</t>
  </si>
  <si>
    <t>163700.23</t>
  </si>
  <si>
    <t>Aggregate Deposit (` crore)</t>
  </si>
  <si>
    <t>129375.3</t>
  </si>
  <si>
    <t>129587.55</t>
  </si>
  <si>
    <t>130086.51</t>
  </si>
  <si>
    <t>131264.72</t>
  </si>
  <si>
    <t>132355.38</t>
  </si>
  <si>
    <t>Bank Credit (` crore)</t>
  </si>
  <si>
    <t>97884.99</t>
  </si>
  <si>
    <t>98609.16</t>
  </si>
  <si>
    <t>99472.02</t>
  </si>
  <si>
    <t>100055.32</t>
  </si>
  <si>
    <t>100416.89</t>
  </si>
  <si>
    <t>V. Interest Rate</t>
  </si>
  <si>
    <t>Call Money Rate (Weighted Average)</t>
  </si>
  <si>
    <t>5.07</t>
  </si>
  <si>
    <t>5.03</t>
  </si>
  <si>
    <t>5.11</t>
  </si>
  <si>
    <t>4.94</t>
  </si>
  <si>
    <t>4.96</t>
  </si>
  <si>
    <t>91-Day-Treasury Bill (Primary Yield)</t>
  </si>
  <si>
    <t>5.08</t>
  </si>
  <si>
    <t>4.99</t>
  </si>
  <si>
    <t>5.13</t>
  </si>
  <si>
    <t>Base rate (percent)</t>
  </si>
  <si>
    <t>8.95/9.40</t>
  </si>
  <si>
    <t>8.45/9.40</t>
  </si>
  <si>
    <t>8.45/9.4</t>
  </si>
  <si>
    <t xml:space="preserve">Term Deposit Rate &gt; 1 year (Maximum) </t>
  </si>
  <si>
    <t>6.25/6.85</t>
  </si>
  <si>
    <t>6.25/6.60</t>
  </si>
  <si>
    <t>6.20/6.40</t>
  </si>
  <si>
    <t>6.10/6.40</t>
  </si>
  <si>
    <t>6.00/6.40</t>
  </si>
  <si>
    <t>VI. Capital Market Indicators (`crore)</t>
  </si>
  <si>
    <t xml:space="preserve">Turnover (BSE+NSE) </t>
  </si>
  <si>
    <t>809553.34</t>
  </si>
  <si>
    <t>888696.1882</t>
  </si>
  <si>
    <t>725543.1066</t>
  </si>
  <si>
    <t>861192.7375</t>
  </si>
  <si>
    <t>852478.2388</t>
  </si>
  <si>
    <t xml:space="preserve">Market Cap-BSE </t>
  </si>
  <si>
    <t>15409067.51</t>
  </si>
  <si>
    <t>15475077.14</t>
  </si>
  <si>
    <t>15553829.04</t>
  </si>
  <si>
    <t>15650981.73</t>
  </si>
  <si>
    <t>14687010.42</t>
  </si>
  <si>
    <t xml:space="preserve">Market Cap-NSE </t>
  </si>
  <si>
    <t>15247730</t>
  </si>
  <si>
    <t>15315478.43</t>
  </si>
  <si>
    <t>15431966.63</t>
  </si>
  <si>
    <t>15517106.79</t>
  </si>
  <si>
    <t>14552073.96</t>
  </si>
  <si>
    <t xml:space="preserve">Net FPI Investment in Equity </t>
  </si>
  <si>
    <t>12368</t>
  </si>
  <si>
    <t>25231</t>
  </si>
  <si>
    <t>7338</t>
  </si>
  <si>
    <t>12123</t>
  </si>
  <si>
    <t>VII. Exchange Rate and Reserves</t>
  </si>
  <si>
    <t>Forex Reserves (USD million)</t>
  </si>
  <si>
    <t>442583</t>
  </si>
  <si>
    <t>451080</t>
  </si>
  <si>
    <t>457468</t>
  </si>
  <si>
    <t>471300</t>
  </si>
  <si>
    <t>481540</t>
  </si>
  <si>
    <t>Re/ Dollar</t>
  </si>
  <si>
    <t>70.8095</t>
  </si>
  <si>
    <t>71.73</t>
  </si>
  <si>
    <t>71.274</t>
  </si>
  <si>
    <t>71.51</t>
  </si>
  <si>
    <t>72.19</t>
  </si>
  <si>
    <t>Re/Euro</t>
  </si>
  <si>
    <t>79.0338</t>
  </si>
  <si>
    <t>78.98</t>
  </si>
  <si>
    <t>79.883</t>
  </si>
  <si>
    <t>78.82</t>
  </si>
  <si>
    <t>79.44</t>
  </si>
  <si>
    <t>Forward Premia of USD  6-month</t>
  </si>
  <si>
    <t>3.99</t>
  </si>
  <si>
    <t>3.76</t>
  </si>
  <si>
    <t>4.38</t>
  </si>
  <si>
    <t>4.21</t>
  </si>
  <si>
    <t>3.91</t>
  </si>
  <si>
    <t>VIII.  Public Borrowing and Inflation</t>
  </si>
  <si>
    <t>Govt. Market Borrowing-Gross (` crore) 2017-18</t>
  </si>
  <si>
    <t>4900</t>
  </si>
  <si>
    <t>5540</t>
  </si>
  <si>
    <t>6180</t>
  </si>
  <si>
    <t>6960</t>
  </si>
  <si>
    <t>7100</t>
  </si>
  <si>
    <t>Wholesale Price Index (2011-12=100)</t>
  </si>
  <si>
    <t>122.2</t>
  </si>
  <si>
    <t>122.3</t>
  </si>
  <si>
    <t>122.8</t>
  </si>
  <si>
    <t>NA</t>
  </si>
  <si>
    <t>Consumer Price Index (2012 =100)</t>
  </si>
  <si>
    <t>147.2</t>
  </si>
  <si>
    <t>148.6</t>
  </si>
  <si>
    <t>150.4</t>
  </si>
  <si>
    <t>150.2</t>
  </si>
  <si>
    <t>IX.  Index of Industrial Production (y-o-y) percent (Base year 2011-12 = 100)</t>
  </si>
  <si>
    <t>General</t>
  </si>
  <si>
    <t>127.5</t>
  </si>
  <si>
    <t>128.4</t>
  </si>
  <si>
    <t>133.5</t>
  </si>
  <si>
    <t>Mining</t>
  </si>
  <si>
    <t>99.5</t>
  </si>
  <si>
    <t>112.6</t>
  </si>
  <si>
    <t>120.6</t>
  </si>
  <si>
    <t>Manufacturing</t>
  </si>
  <si>
    <t>130.8</t>
  </si>
  <si>
    <t>130.2</t>
  </si>
  <si>
    <t>134.2</t>
  </si>
  <si>
    <t>Electricity</t>
  </si>
  <si>
    <t>145.8</t>
  </si>
  <si>
    <t>139.9</t>
  </si>
  <si>
    <t>X. External Sector Indicators (USD million)</t>
  </si>
  <si>
    <t xml:space="preserve">Exports </t>
  </si>
  <si>
    <t>26377.23</t>
  </si>
  <si>
    <t>25981.86</t>
  </si>
  <si>
    <t>27357.44</t>
  </si>
  <si>
    <t>25970.29</t>
  </si>
  <si>
    <t>Imports</t>
  </si>
  <si>
    <t>37391.71</t>
  </si>
  <si>
    <t>38106.08</t>
  </si>
  <si>
    <t>38611.27</t>
  </si>
  <si>
    <t>41144.71</t>
  </si>
  <si>
    <t>Trade Balance</t>
  </si>
  <si>
    <t>-11014.48</t>
  </si>
  <si>
    <t>-12124.22</t>
  </si>
  <si>
    <t>-11253.83</t>
  </si>
  <si>
    <t>-15174.42</t>
  </si>
  <si>
    <t>Notes .# Provisional Extimates as per MOSPI press release dated 31.05.2019</t>
  </si>
  <si>
    <t>! First revised estimates of national income, consumption expenditure, saving and capital formation for 2017-18 dated, 31.01.2019</t>
  </si>
  <si>
    <t>Data for CPI, WPI, IIP and External sector have been complied based on available information.</t>
  </si>
  <si>
    <t>Source :  RBI, FBIL,  MOSPI,  Ministry of Commerce &amp; Industry, Office of the Economic Adviser.</t>
  </si>
  <si>
    <t>^ cumulative figure value of the respective month for 2018-19</t>
  </si>
  <si>
    <t>Aggregate Deposit, Bank Credit, Money Supply (M3) and Forex Reserve are updated as per available information on WSS dated 06 September 2019</t>
  </si>
  <si>
    <t>Table 2: Company-Wise Capital Raised through Public and Rights Issues (Equity) during February 2020</t>
  </si>
  <si>
    <t>SME IPO</t>
  </si>
  <si>
    <t xml:space="preserve">Table 5:  Capital Raised from the Primary Market through  Public and Rights Issues </t>
  </si>
  <si>
    <t>Total (Equity + Debt)</t>
  </si>
  <si>
    <t>Equity Issue</t>
  </si>
  <si>
    <t>Debt Issue</t>
  </si>
  <si>
    <t>Amount  (₹crore)</t>
  </si>
  <si>
    <t>Amount (₹ crore)</t>
  </si>
  <si>
    <t>1. Equity public issues also includes issues listed on SME platform.</t>
  </si>
  <si>
    <t>2. Since April 2018, the equity issue is categorised based on their respective closing dates. Prior to April 2018, it was  classified based on opening date of the issue.</t>
  </si>
  <si>
    <t>$ indicates as on February 29, 2020</t>
  </si>
  <si>
    <t>Table 6:  Issues Listed on SME Platform</t>
  </si>
  <si>
    <t>Table 7:  Industry-wise Classification of Capital Raised through Public and Rights Issues (Equity)</t>
  </si>
  <si>
    <t>Amount (₹crore)</t>
  </si>
  <si>
    <t>Airlines</t>
  </si>
  <si>
    <t> 0</t>
  </si>
  <si>
    <t>Automobiles</t>
  </si>
  <si>
    <t>Banks/FIs</t>
  </si>
  <si>
    <t>Cement/ Constructions</t>
  </si>
  <si>
    <t>Chemical</t>
  </si>
  <si>
    <t>Consumer Services</t>
  </si>
  <si>
    <t>Electronic Equipments/ Products</t>
  </si>
  <si>
    <t>Engineering</t>
  </si>
  <si>
    <t>Entertainment</t>
  </si>
  <si>
    <t>Finance</t>
  </si>
  <si>
    <t>Food processing</t>
  </si>
  <si>
    <t>Healthcare</t>
  </si>
  <si>
    <t>Hotels</t>
  </si>
  <si>
    <t>Info Tech</t>
  </si>
  <si>
    <t>Insurance</t>
  </si>
  <si>
    <t>0 </t>
  </si>
  <si>
    <t>Oil &amp; Natural Gas</t>
  </si>
  <si>
    <t>Plastic</t>
  </si>
  <si>
    <t>Power</t>
  </si>
  <si>
    <t>Printing</t>
  </si>
  <si>
    <t>Roads &amp; Highways</t>
  </si>
  <si>
    <t>Telecom</t>
  </si>
  <si>
    <t>Textile</t>
  </si>
  <si>
    <t>Miscellaneous</t>
  </si>
  <si>
    <t>Table 8:  Sector-wise and Region-wise Distribution of Capital Mobilised through Public and Rights Issues (Equity)</t>
  </si>
  <si>
    <t>Amount (₹Crores)</t>
  </si>
  <si>
    <t>Amount (₹ Crores)</t>
  </si>
  <si>
    <t>Table 9:  Size-wise Classification of Capital Raised through Public and Rights Issues (Equity)</t>
  </si>
  <si>
    <t xml:space="preserve">  ≥ 100 crore - &lt; 500 crore</t>
  </si>
  <si>
    <t>&gt;=500 crore</t>
  </si>
  <si>
    <t>$ indicates up to February 29, 2020</t>
  </si>
  <si>
    <t xml:space="preserve">Energy </t>
  </si>
  <si>
    <t xml:space="preserve">Contracts floated </t>
  </si>
  <si>
    <t>ICEX</t>
  </si>
  <si>
    <t xml:space="preserve"> </t>
  </si>
  <si>
    <t>Source: NCDEX, MCX, ICEX, BSE and NSE</t>
  </si>
  <si>
    <t>MCX  INDEX</t>
  </si>
  <si>
    <t>Nkrishi NCDEX INDEX</t>
  </si>
  <si>
    <t>2019-20$ MCX COMDEX</t>
  </si>
  <si>
    <t>2019-20$$ MCX   iCOMDEX</t>
  </si>
  <si>
    <t>Sep. 19</t>
  </si>
  <si>
    <t>Oct. 19</t>
  </si>
  <si>
    <t>Nov.19</t>
  </si>
  <si>
    <t>Dec.19</t>
  </si>
  <si>
    <t>Jan.20</t>
  </si>
  <si>
    <t>Feb.20</t>
  </si>
  <si>
    <t xml:space="preserve">Note 1:$ Figures for MCX COMDEX for the F.Y. 2019-20 are upto Dec. 2019 (Apr- Dec 2019) as the Exchange discontiuned disseminating data  for MCX COMDEX from 16th January 2020.  </t>
  </si>
  <si>
    <t>Note 2: $$ Data from January 2020 are for the MCX icomdex composite index and accordingly open, high, low and close is calculated for the indices from January 2020 onwards.</t>
  </si>
  <si>
    <t>FUTURES</t>
  </si>
  <si>
    <r>
      <t>Turnover 
(</t>
    </r>
    <r>
      <rPr>
        <sz val="10"/>
        <color indexed="8"/>
        <rFont val="Rupee Foradian"/>
        <family val="2"/>
      </rPr>
      <t>₹</t>
    </r>
    <r>
      <rPr>
        <b/>
        <sz val="10"/>
        <color indexed="8"/>
        <rFont val="Rupee Foradian"/>
        <family val="2"/>
      </rPr>
      <t xml:space="preserve"> </t>
    </r>
    <r>
      <rPr>
        <b/>
        <sz val="10"/>
        <color indexed="8"/>
        <rFont val="Garamond"/>
        <family val="1"/>
      </rPr>
      <t>crore)</t>
    </r>
  </si>
  <si>
    <t>Volume ('000 tonnes)*</t>
  </si>
  <si>
    <t>No. of contracts</t>
  </si>
  <si>
    <r>
      <t>Value
(</t>
    </r>
    <r>
      <rPr>
        <sz val="10"/>
        <color indexed="8"/>
        <rFont val="Rupee Foradian"/>
        <family val="2"/>
      </rPr>
      <t>₹</t>
    </r>
    <r>
      <rPr>
        <b/>
        <sz val="10"/>
        <color indexed="8"/>
        <rFont val="Rupee Foradian"/>
        <family val="2"/>
      </rPr>
      <t xml:space="preserve"> </t>
    </r>
    <r>
      <rPr>
        <b/>
        <sz val="10"/>
        <color indexed="8"/>
        <rFont val="Garamond"/>
        <family val="1"/>
      </rPr>
      <t>crore)</t>
    </r>
  </si>
  <si>
    <t xml:space="preserve">  </t>
  </si>
  <si>
    <t>Year / 
Month</t>
  </si>
  <si>
    <t xml:space="preserve">Call Options </t>
  </si>
  <si>
    <t xml:space="preserve">Put Options </t>
  </si>
  <si>
    <r>
      <t>Turnover 
(</t>
    </r>
    <r>
      <rPr>
        <sz val="10"/>
        <color indexed="8"/>
        <rFont val="Garamond"/>
        <family val="1"/>
      </rPr>
      <t xml:space="preserve">₹ </t>
    </r>
    <r>
      <rPr>
        <b/>
        <sz val="10"/>
        <color indexed="8"/>
        <rFont val="Garamond"/>
        <family val="1"/>
      </rPr>
      <t>crore)</t>
    </r>
  </si>
  <si>
    <r>
      <t>Notional Value 
(</t>
    </r>
    <r>
      <rPr>
        <sz val="10"/>
        <rFont val="Garamond"/>
        <family val="1"/>
      </rPr>
      <t>₹</t>
    </r>
    <r>
      <rPr>
        <b/>
        <sz val="10"/>
        <rFont val="Garamond"/>
        <family val="1"/>
      </rPr>
      <t xml:space="preserve"> crore)</t>
    </r>
  </si>
  <si>
    <t>Note : Natural Gas volume is in Trillion BTU and is not included in volume ('000 tonnes) of energy contracts.</t>
  </si>
  <si>
    <t>Volume
('000 tonnes)</t>
  </si>
  <si>
    <r>
      <t>Turnover 
(</t>
    </r>
    <r>
      <rPr>
        <sz val="10"/>
        <color indexed="8"/>
        <rFont val="Rupee Foradian"/>
        <family val="2"/>
      </rPr>
      <t xml:space="preserve">₹ </t>
    </r>
    <r>
      <rPr>
        <b/>
        <sz val="10"/>
        <color indexed="8"/>
        <rFont val="Garamond"/>
        <family val="1"/>
      </rPr>
      <t>crore)</t>
    </r>
  </si>
  <si>
    <t xml:space="preserve">Call options </t>
  </si>
  <si>
    <t xml:space="preserve">Put options </t>
  </si>
  <si>
    <t>Open interest 
  at the end of the period</t>
  </si>
  <si>
    <r>
      <t>Notional Value
(</t>
    </r>
    <r>
      <rPr>
        <sz val="10"/>
        <rFont val="Garamond"/>
        <family val="1"/>
      </rPr>
      <t xml:space="preserve">₹ </t>
    </r>
    <r>
      <rPr>
        <b/>
        <sz val="10"/>
        <rFont val="Garamond"/>
        <family val="1"/>
      </rPr>
      <t>crore)</t>
    </r>
  </si>
  <si>
    <t>Agriculture Futures</t>
  </si>
  <si>
    <t>Metals Futures</t>
  </si>
  <si>
    <t>Gems and Stones Futures</t>
  </si>
  <si>
    <t xml:space="preserve">Total </t>
  </si>
  <si>
    <t>Volume 
('000 tonnes)</t>
  </si>
  <si>
    <t xml:space="preserve">Notes : Contract size for all diamond futures contract at ICEX is one cent. </t>
  </si>
  <si>
    <t>Source: ICEX</t>
  </si>
  <si>
    <t>Metal Futures</t>
  </si>
  <si>
    <t>Bullion Futures</t>
  </si>
  <si>
    <t>Energy Futures</t>
  </si>
  <si>
    <t>Volume ( '000 tonnes)</t>
  </si>
  <si>
    <t>Conversion factors: OMAN  Crude Oil (1 Tonne = 7.33Barrels)</t>
  </si>
  <si>
    <t>Volume ('000  tonnes)</t>
  </si>
  <si>
    <t>Volume for BR Crude and BR Crude Mini is provided in barrels (absolute figure).</t>
  </si>
  <si>
    <t xml:space="preserve">Agriculture </t>
  </si>
  <si>
    <t>Non-Agriculture Segment</t>
  </si>
  <si>
    <t>Non-Agriculture</t>
  </si>
  <si>
    <t xml:space="preserve">Client </t>
  </si>
  <si>
    <t>Source: MCX, NCDEX, ICEX, BSE and NSE</t>
  </si>
  <si>
    <t>Sr.No</t>
  </si>
  <si>
    <t>A</t>
  </si>
  <si>
    <t>Total for A</t>
  </si>
  <si>
    <t>B</t>
  </si>
  <si>
    <t>Metals other than Bullion</t>
  </si>
  <si>
    <t>Total for  B</t>
  </si>
  <si>
    <t>C</t>
  </si>
  <si>
    <t>Agricultural commodities</t>
  </si>
  <si>
    <t>Total for C</t>
  </si>
  <si>
    <t>D</t>
  </si>
  <si>
    <t>Total for D*</t>
  </si>
  <si>
    <t>Total  of E</t>
  </si>
  <si>
    <t>F</t>
  </si>
  <si>
    <t xml:space="preserve">Metals </t>
  </si>
  <si>
    <t>Total of F</t>
  </si>
  <si>
    <t>G</t>
  </si>
  <si>
    <t>Grand Total (E+F+G)</t>
  </si>
  <si>
    <t>Note : Natural Gas volume is in trillion BTU and is not included in total volume.</t>
  </si>
  <si>
    <t xml:space="preserve">            Turnover of options contract is notional value. </t>
  </si>
  <si>
    <t xml:space="preserve">           Conversion factors: Cotton (1 Bale=170 kg), Crude Oil (1 Tonne = 7.33Barrels)</t>
  </si>
  <si>
    <t xml:space="preserve">Table 73: Commodity-wise turnover and trading volume at NCDEX </t>
  </si>
  <si>
    <t xml:space="preserve">Name of Agri. Commodity </t>
  </si>
  <si>
    <t>Value 
( crore)</t>
  </si>
  <si>
    <t>Bajra</t>
  </si>
  <si>
    <t>Moong</t>
  </si>
  <si>
    <t>Paddy Basmati Rice</t>
  </si>
  <si>
    <t>RM seed</t>
  </si>
  <si>
    <t>Soy bean</t>
  </si>
  <si>
    <t>Refined Soy Oil</t>
  </si>
  <si>
    <t>Guarseed</t>
  </si>
  <si>
    <t>Soybean</t>
  </si>
  <si>
    <t>Ref. Soy Oil</t>
  </si>
  <si>
    <t xml:space="preserve"> Turnover of options contract is notional value. </t>
  </si>
  <si>
    <t>A.</t>
  </si>
  <si>
    <t xml:space="preserve">Isabgulseed </t>
  </si>
  <si>
    <t>Pepper Mini</t>
  </si>
  <si>
    <t xml:space="preserve">Rubber </t>
  </si>
  <si>
    <t>Diamond 1 CT</t>
  </si>
  <si>
    <t>Diamond .5 CT</t>
  </si>
  <si>
    <t>Diamond .3 CT</t>
  </si>
  <si>
    <t>Steel</t>
  </si>
  <si>
    <t>Paddy Basmati</t>
  </si>
  <si>
    <t>Total (ICEX)</t>
  </si>
  <si>
    <t>B.</t>
  </si>
  <si>
    <t>Silver KG</t>
  </si>
  <si>
    <t>Silver M</t>
  </si>
  <si>
    <t>Gold M</t>
  </si>
  <si>
    <t>Guar Gum</t>
  </si>
  <si>
    <t>Guar Seed</t>
  </si>
  <si>
    <t>Cotton BSE</t>
  </si>
  <si>
    <t xml:space="preserve">Castorseed </t>
  </si>
  <si>
    <t>Br. Crude</t>
  </si>
  <si>
    <t>Total (BSE)</t>
  </si>
  <si>
    <t>C.</t>
  </si>
  <si>
    <t>Total (NSE)</t>
  </si>
  <si>
    <t>Gold Mini</t>
  </si>
  <si>
    <t>BR Crude</t>
  </si>
  <si>
    <t>BR Crude Mini</t>
  </si>
  <si>
    <t>Note</t>
  </si>
  <si>
    <t>i) Volume for Diamond 1 CT, 0.5CT &amp; 0.3CT has been given in Carat only (e.g. if volume is 80312.2 i.e. 80312.2 carats) and 1 Carat is equivalent to 100 cents.</t>
  </si>
  <si>
    <t>ii. Conversion factors: Brent Crude Oil (1 Tonne = 7.33Barrels)</t>
  </si>
  <si>
    <t>Source : ICEX, BSE and NSE</t>
  </si>
  <si>
    <t>Sr. No.</t>
  </si>
  <si>
    <t>Scheme Category</t>
  </si>
  <si>
    <t xml:space="preserve">No. of schemes </t>
  </si>
  <si>
    <t xml:space="preserve">No. of Folios </t>
  </si>
  <si>
    <t>Funds mobilized</t>
  </si>
  <si>
    <t>Repurchase/ Redemptio</t>
  </si>
  <si>
    <t xml:space="preserve">Net Inflow (+ve)/ Outflow (-ve) </t>
  </si>
  <si>
    <t>Net Assets Under Management as on</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</si>
  <si>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</si>
  <si>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</si>
  <si>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</si>
  <si>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</si>
  <si>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</si>
  <si>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</si>
  <si>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</si>
  <si>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</si>
  <si>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</si>
  <si>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</si>
  <si>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</si>
  <si>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</si>
  <si>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</si>
  <si>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</si>
  <si>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</si>
  <si>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</si>
  <si>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</si>
  <si>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</si>
  <si>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</si>
  <si>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Sub total - I (1+2+3+4+5+6+7+8+9+10+11+12+13+14+15+16)</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</si>
  <si>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</si>
  <si>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</si>
  <si>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</si>
  <si>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</si>
  <si>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</si>
  <si>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</si>
  <si>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</si>
  <si>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</si>
  <si>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</si>
  <si>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</si>
  <si>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</si>
  <si>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</si>
  <si>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Sub total - II (17+18+19+20+21+22+23+24+25+26)</t>
  </si>
  <si>
    <t>III</t>
  </si>
  <si>
    <t>Hybrid Schemes</t>
  </si>
  <si>
    <t>Conservative Hybrid Fund</t>
  </si>
  <si>
    <t>Balanced Hybrid Fund/Aggressive Hybrid Fund</t>
  </si>
  <si>
    <t>Dynamic Asset Allocation/Balanced Advantage</t>
  </si>
  <si>
    <t>Multi Asset Allocation</t>
  </si>
  <si>
    <t>Arbitrage Fund</t>
  </si>
  <si>
    <t>Equity Savings Fund</t>
  </si>
  <si>
    <t>Sub total - III (27+28+29+30+31+32)</t>
  </si>
  <si>
    <t>IV</t>
  </si>
  <si>
    <t>Solution Oriented  Schemes</t>
  </si>
  <si>
    <t>Retirement Fund</t>
  </si>
  <si>
    <t>Childrens' Fund</t>
  </si>
  <si>
    <t>Sub total - IV (33+34)</t>
  </si>
  <si>
    <t>V</t>
  </si>
  <si>
    <t>Other Schemes</t>
  </si>
  <si>
    <t>Index Funds</t>
  </si>
  <si>
    <t>GOLD ETFs</t>
  </si>
  <si>
    <t>Other ETFs</t>
  </si>
  <si>
    <t>Fund of funds investing overseas</t>
  </si>
  <si>
    <t>Sub total - V (35+36+37+38)</t>
  </si>
  <si>
    <t>Total A-Open ended Schemes</t>
  </si>
  <si>
    <t>Close  Ended Schemes</t>
  </si>
  <si>
    <t>i</t>
  </si>
  <si>
    <t>Fixed Term Plan</t>
  </si>
  <si>
    <t>ii</t>
  </si>
  <si>
    <t>Capital Protection Oriented  Schemes</t>
  </si>
  <si>
    <t>iii</t>
  </si>
  <si>
    <t xml:space="preserve">Infrastructure Debt Fund </t>
  </si>
  <si>
    <t>iv</t>
  </si>
  <si>
    <t>Other Debt</t>
  </si>
  <si>
    <t>Sub total (i+ii+iii+iv)</t>
  </si>
  <si>
    <t>Sub total (i+ii)</t>
  </si>
  <si>
    <t>Total B -Close ended Schemes</t>
  </si>
  <si>
    <t>Interval Schemes</t>
  </si>
  <si>
    <t>Total C -Interval Schemes</t>
  </si>
  <si>
    <t>Grand Total (A+B+C)</t>
  </si>
  <si>
    <t>Fund of Funds Scheme (Domestic)</t>
  </si>
  <si>
    <t>Table 58: Trends in Transactions on Stock Exchanges by Mutual Funds (`crore)</t>
  </si>
  <si>
    <t xml:space="preserve">Table 57:  Status of Mutual Funds Industry in India </t>
  </si>
  <si>
    <t>Table 59: Assets Under Management by Portfolio Managers</t>
  </si>
  <si>
    <t>Discretionary#</t>
  </si>
  <si>
    <t>Advisory**</t>
  </si>
  <si>
    <t>Total*</t>
  </si>
  <si>
    <t>1. *one of the PMS entity has closed/terminated its PMS activities as on March 31, 2019. The data includes holding/AUM not yet transferred to other Fund Managers</t>
  </si>
  <si>
    <t xml:space="preserve">2. **Value of Assets for which Advisory Services are being given. </t>
  </si>
  <si>
    <t>4.  The above data is based on the monthly report received from Portfolio Managers.</t>
  </si>
  <si>
    <t>3. #of the above AUM Rs. 13,80,511.874/- Crores are contributed by funds from EPFO/PFs.</t>
  </si>
  <si>
    <t>Table 60: Progress Report of NSDL &amp; CDSL as on end of Feb-20 (Listed Companies)</t>
  </si>
  <si>
    <t>Number of Clearing Corporations (connected)</t>
  </si>
  <si>
    <t>Average Quantity of shares settled daily (quantity of shares settled during the month)</t>
  </si>
  <si>
    <t>Average Value of shares settled daily (value of shares settled during the month)</t>
  </si>
  <si>
    <t>Table 61: Progress of Dematerialisation at NSDL and CDSL (Listed and Unlisted Companies)</t>
  </si>
  <si>
    <t>Table 62: Depository Statistics as on  Feb-20</t>
  </si>
  <si>
    <t>Table 1 : SEBI Registered Market Intermediaries/Institutions</t>
  </si>
  <si>
    <t>Table 4 : Substantial Acquisition of Shares and Takeovers</t>
  </si>
  <si>
    <t>Table 5 : Capital Raised from the Primary Market through  Public and Rights Issues</t>
  </si>
  <si>
    <t>Table 6 : Issues Listed on SME Platform</t>
  </si>
  <si>
    <t>Table 7 : Industry-wise Classification of Capital Raised through Public and Rights Issues (Equity)</t>
  </si>
  <si>
    <t>Table 8 : Sector-wise and Region-wise Distribution of Capital Mobilised through Public and Rights Issues (Equity)</t>
  </si>
  <si>
    <t>Table 9 : Size-wise Classification of Capital Raised through Public and Rights Issues (Equity)</t>
  </si>
  <si>
    <t>Table 10 : Capital Raised by Listed Companies from the Primary Market through QIPs</t>
  </si>
  <si>
    <t>Table 11 : Preferential Allotments Listed at BSE and NSE</t>
  </si>
  <si>
    <t>Table 12 : Private Placement of Corporate Debt Reported to BSE and NSE</t>
  </si>
  <si>
    <t>Table 13 : Trading in the Corporate Debt Market</t>
  </si>
  <si>
    <t>Table 14 : Ratings Assigned for Long-term Corporate Debt Securities (Maturity ≥ 1 year)</t>
  </si>
  <si>
    <t>Table 15 : Review of Accepted Ratings of Corporate Debt Securities (Maturity ≥ 1 year)</t>
  </si>
  <si>
    <t>Table 16 : Distribution of Turnover on Cash Segments  (₹crore)</t>
  </si>
  <si>
    <t>Table 17 : Trends in Cash Segment of BSE</t>
  </si>
  <si>
    <t>Table 18 : Trends in Cash Segment of NSE</t>
  </si>
  <si>
    <t>Table 19 : Trends in Cash Segment of MSEI</t>
  </si>
  <si>
    <t>Table 20 : City-wise Distribution of Turnover on Cash Segments</t>
  </si>
  <si>
    <t>Table 21 : Category-wise Share of Turnover in Cash Segment of BSE</t>
  </si>
  <si>
    <t>Table 22 : Category-wise Share of Turnover in Cash Segment of NSE</t>
  </si>
  <si>
    <t>Table 23 : Category-wise Share of Turnover in Cash Segment of MSEI</t>
  </si>
  <si>
    <t>Table 27 : Advances/Declines in Cash Segment of BSE, NSE and MSEI</t>
  </si>
  <si>
    <t>Table 28 : Trading Frequency in Cash Segment of BSE, NSE and MSEI</t>
  </si>
  <si>
    <t>Table 29 : Daily Volatility of Major Indices  (Per cent)</t>
  </si>
  <si>
    <t>Table 30 : Per centage Share of Top ‘N’ Securities/Members in Turnover of Cash Segment  (Per cent)</t>
  </si>
  <si>
    <t>Table 31 : Settlement Statistics for Cash Segment of ICCL</t>
  </si>
  <si>
    <t>Table 32 : Settlement Statistics for Cash Segment of NSCCL</t>
  </si>
  <si>
    <t>Table 33 : Settlement Statistics for Cash Segment of MCCIL</t>
  </si>
  <si>
    <t>Table 34 : Trends in Equity Derivatives Segment at BSE (Turnover in Notional Value)</t>
  </si>
  <si>
    <t>Table 35 : Trends in Equity Derivatives Segment at NSE (Turnover in Notional Value)</t>
  </si>
  <si>
    <t>Table 36 : Settlement Statistics in Equity Derivatives Segment at ICCL and NSCCL (₹ crore)</t>
  </si>
  <si>
    <t>Table 37 : Category-wise Share of Turnover &amp; Open Interest in Equity Derivative Segment of BSE</t>
  </si>
  <si>
    <t>Table 38 : Category-wise Share of Turnover &amp; Open Interest in Equity Derivative Segment of NSE</t>
  </si>
  <si>
    <t>Table 39 : Instrument-wise Turnover in Index Derivatives at BSE</t>
  </si>
  <si>
    <t>Table 40 : Instrument-wise Turnover in Index Derivatives at NSE</t>
  </si>
  <si>
    <t>Table 41 : Trends in Currency Derivatives Segment at BSE</t>
  </si>
  <si>
    <t>Table 42 : Trends in Currency Derivatives Segment at NSE</t>
  </si>
  <si>
    <t>Table 43 : Trends in Currency Derivatives Segment at MSEI</t>
  </si>
  <si>
    <t>Table 44 : Settlement Statistics of Currency Derivatives Segment (₹ crore)</t>
  </si>
  <si>
    <t>Table 45 : Instrument-wise Turnover in Currency Derivative Segment of BSE</t>
  </si>
  <si>
    <t>Table 46 : Instrument-wise Turnover in Currency Derivatives of NSE</t>
  </si>
  <si>
    <t>Table 47 : Instrument-wise Turnover in Currency Derivative Segment of MSEI</t>
  </si>
  <si>
    <t>Table 48 : Maturity-wise Turnover in Currency Derivative Segment of BSE (₹ crore)</t>
  </si>
  <si>
    <t>Table 49 : Maturity-wise Turnover in Currency Derivative Segment of NSE  (₹ crore)</t>
  </si>
  <si>
    <t>Table 50 : Maturity-wise Turnover in Currency Derivative Segment of MSEI (₹ crore)</t>
  </si>
  <si>
    <t>Table 51 : Trading Statistics of Interest Rate Futures at BSE and NSE</t>
  </si>
  <si>
    <t>Table 52 : Settlement Statistics in Interest Rate Futures at BSE and NSE (₹ crore)</t>
  </si>
  <si>
    <t>Table 53 : Trends in Foreign Portfolio Investment</t>
  </si>
  <si>
    <t>Table 54 : Notional Value of Offshore Derivative Instruments (ODIs) compared to Assets Under Custody (AUC) of FPIs/Deemed FPIs (₹ crore)</t>
  </si>
  <si>
    <t>Table 55 : Assets under the Custody of Custodians</t>
  </si>
  <si>
    <t>Table 56 : Trends in Resource Mobilization by Mutual Funds (₹ crore)</t>
  </si>
  <si>
    <t>Table 57 : Status of Mutual Funds Industry in India</t>
  </si>
  <si>
    <t>Table 58 : Trends in Transactions on Stock Exchanges by Mutual Funds (₹crore)</t>
  </si>
  <si>
    <t>Table 59 : Assets Under Management by Portfolio Managers</t>
  </si>
  <si>
    <t>Table 61 : Progress of Dematerialisation at NSDL and CDSL (Listed and Unlisted Companies)</t>
  </si>
  <si>
    <t>Table 64 : Number of commodities permitted and traded at exchanges</t>
  </si>
  <si>
    <t>Table 65 : Trends in commodity indices</t>
  </si>
  <si>
    <t>Table 66 : Trends in commodity derivatives at MCX</t>
  </si>
  <si>
    <t>Table 67 : Trends in commodity derivatives at NCDEX</t>
  </si>
  <si>
    <t>Table 68 : Trends in commodity derivatives at ICEX</t>
  </si>
  <si>
    <t>Table 69 : Trends in commodity derivatives at BSE</t>
  </si>
  <si>
    <t>Table 70 : Trends in commodity derivatives at NSE</t>
  </si>
  <si>
    <t>Table 71 : Participant-wise percentage share of turnover at MCX, NCDEX, ICEX, BSE and NSE</t>
  </si>
  <si>
    <t>Table 72 : Commodity-wise monthly turnover and trading volume at MCX</t>
  </si>
  <si>
    <t>Table 73 : Commodity-wise monthly turnover and trading volume at NCDEX</t>
  </si>
  <si>
    <t>Table 74 : Commodity-wise monthly turnover and trading volume at ICEX, BSE and NSE</t>
  </si>
  <si>
    <t>Table 75 : Macro Economic Indicators</t>
  </si>
  <si>
    <t>Table 3 : Open Offers under SEBI Takeover Code closed during February 2020</t>
  </si>
  <si>
    <t>Table 24 : Component Stocks: S&amp;P BSE Sensex during February 2020</t>
  </si>
  <si>
    <t>Table 25 : Component Stocks: Nifty 50 Index during February 2020</t>
  </si>
  <si>
    <t>Table 26 : Component Stocks: SX40 Index durinh February 2020</t>
  </si>
  <si>
    <t>Table 60 : Progress Report of NSDL &amp; CDSL as on end of February 2020 (Listed Companies)</t>
  </si>
  <si>
    <t>Table 62 : Depository Statistics as on February 2020</t>
  </si>
  <si>
    <t>Table 2 : Company-Wise Capital Raised through Public and Rights Issues (Equity) during February 2020</t>
  </si>
  <si>
    <t>Table 3: Open Offers under SEBI Takeover Code closed during February 2020</t>
  </si>
  <si>
    <t>Clearing Corporations</t>
  </si>
  <si>
    <t>Table 64: Number of commodities permitted and traded at exchanges</t>
  </si>
  <si>
    <t>Table 65: Trends in commodity indices</t>
  </si>
  <si>
    <t xml:space="preserve">Table 66: Trends in commodity derivatives at MCX </t>
  </si>
  <si>
    <t xml:space="preserve">Table 67: Trends in commodity derivatives at NCDEX </t>
  </si>
  <si>
    <t>Table 68: Trends in commodity derivatives at ICEX</t>
  </si>
  <si>
    <t xml:space="preserve">Table 69: Trends in commodity derivatives at BSE </t>
  </si>
  <si>
    <t>Table 70: Trends in commodity derivatives at NSE</t>
  </si>
  <si>
    <t>Table 71: Participant-wise percentage share of turnover at MCX, NCDEX, ICEX, BSE and NSE</t>
  </si>
  <si>
    <t>Table 72: Commodity-wise turnover and trading volume at MCX</t>
  </si>
  <si>
    <t>Table 74: Commodity-wise turnover and trading volume at ICEX, BSE and NSE</t>
  </si>
  <si>
    <t>Table 75: Macro Economic Indicators</t>
  </si>
  <si>
    <t>I. GDP at constant prices (2011-12 prices) for 2019-20 (`crore)*</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</si>
</sst>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164" formatCode="_(* #,##0.00_);_(* \(#,##0.00\);_(* &quot;-&quot;??_);_(@_)"/>
    <numFmt numFmtId="165" formatCode="#,##0;\-#,##0;0"/>
    <numFmt numFmtId="166" formatCode="0.0"/>
    <numFmt numFmtId="167" formatCode="dd\/mm\/yyyy"/>
    <numFmt numFmtId="168" formatCode="0\,00\,000;\-0\,00\,000;0.0"/>
    <numFmt numFmtId="169" formatCode="0.0;\-0.0;0"/>
    <numFmt numFmtId="170" formatCode="#,##0;\-#,##0;0.0"/>
    <numFmt numFmtId="171" formatCode="0;\(0\)"/>
    <numFmt numFmtId="172" formatCode="0\,00\,000;\-0\,00\,000;0"/>
    <numFmt numFmtId="173" formatCode="0\,00\,00\,000;\-0\,00\,00\,000;0"/>
    <numFmt numFmtId="174" formatCode="0.0;\-0.0;0.0"/>
    <numFmt numFmtId="175" formatCode="0.0;0.0;0"/>
    <numFmt numFmtId="176" formatCode="0.0;\(0\);0.0"/>
    <numFmt numFmtId="177" formatCode="0.00;\-0.00;0.0"/>
    <numFmt numFmtId="178" formatCode="#,##0.0;\-#,##0.0;0.0"/>
    <numFmt numFmtId="179" formatCode="#,##0.0"/>
    <numFmt numFmtId="180" formatCode="0;\-0;0"/>
    <numFmt numFmtId="181" formatCode="0\,00\,00\,00\,000;\-0\,00\,00\,00\,000;0"/>
    <numFmt numFmtId="182" formatCode="0.00;\-0.00;0.00"/>
    <numFmt numFmtId="183" formatCode="#,##0.00;\-#,##0.00;0.0"/>
    <numFmt numFmtId="184" formatCode="[$-C09]dd\-mmm\-yy;@"/>
    <numFmt numFmtId="185" formatCode="[$-409]mmm\-yy;@"/>
    <numFmt numFmtId="186" formatCode="_(* #,##0_);_(* \(#,##0\);_(* &quot;-&quot;??_);_(@_)"/>
    <numFmt numFmtId="187" formatCode="[$-409]d\-mmm\-yy;@"/>
    <numFmt numFmtId="188" formatCode="#,##0.00000"/>
    <numFmt numFmtId="189" formatCode="[&gt;=10000000]#.###\,##\,##0;[&gt;=100000]#.###\,##0;##,##0.0"/>
    <numFmt numFmtId="190" formatCode="[&gt;=10000000]#\,##\,##\,##0;[&gt;=100000]#\,##\,##0;##,##0"/>
    <numFmt numFmtId="191" formatCode="[&gt;=10000000]#.0\,##\,##\,##0;[&gt;=100000]#.0\,##\,##0;##,##0.0"/>
    <numFmt numFmtId="192" formatCode="[&gt;=10000000]#.##;[&gt;=100000]#;##,##0"/>
    <numFmt numFmtId="193" formatCode="#,##0.0;\-#,##0.0"/>
    <numFmt numFmtId="194" formatCode="[&gt;=10000000]#.##\,##\,##0;[&gt;=100000]#.##\,##0;##,##0"/>
    <numFmt numFmtId="195" formatCode="[&gt;=10000000]#.00\,##\,##\,##0;[&gt;=100000]#.00\,##\,##0;##,##0.00"/>
    <numFmt numFmtId="196" formatCode="0.0000"/>
    <numFmt numFmtId="197" formatCode="[&gt;=10000000]#.#####\,##\,##0;[&gt;=100000]#.#####\,##0;##,##0.000"/>
    <numFmt numFmtId="198" formatCode="[&gt;=10000000]#.####\,##\,##0;[&gt;=100000]#.####\,##0;##,##0.00"/>
    <numFmt numFmtId="199" formatCode="[&gt;=10000000]#.0000\,##\,##\,##0;[&gt;=100000]#.0000\,##\,##0;##,##0.0000"/>
    <numFmt numFmtId="200" formatCode="[&gt;=10000000]#.00000\,##\,##\,##0;[&gt;=100000]#.00000\,##\,##0;##,##0.00000"/>
    <numFmt numFmtId="201" formatCode="[&gt;=10000000]#.000\,##\,##\,##0;[&gt;=100000]#.000\,##\,##0;##,##0.000"/>
    <numFmt numFmtId="202" formatCode="[&gt;=10000000]#.######\,##\,##0;[&gt;=100000]#.######\,##0;##,##0.0000"/>
    <numFmt numFmtId="203" formatCode="[&gt;=10000000]#.#######\,##\,##0;[&gt;=100000]#.#######\,##0;##,##0.00000"/>
    <numFmt numFmtId="204" formatCode="_(* #,##0.0_);_(* \(#,##0.0\);_(* &quot;-&quot;??_);_(@_)"/>
    <numFmt numFmtId="205" formatCode="_(* #,##0.0000_);_(* \(#,##0.0000\);_(* &quot;-&quot;??_);_(@_)"/>
    <numFmt numFmtId="206" formatCode="_(* #,##0.000_);_(* \(#,##0.000\);_(* &quot;-&quot;??_);_(@_)"/>
    <numFmt numFmtId="207" formatCode="0.00000"/>
    <numFmt numFmtId="208" formatCode="0.00_);\(0.00\)"/>
  </numFmts>
  <fonts count="71">
    <font>
      <sz val="10"/>
      <name val="Arial"/>
    </font>
    <font>
      <sz val="10"/>
      <name val="Arial"/>
    </font>
    <font>
      <b/>
      <sz val="10"/>
      <color indexed="8"/>
      <name val="Arial"/>
    </font>
    <font>
      <b/>
      <sz val="9"/>
      <color indexed="8"/>
      <name val="Arial"/>
    </font>
    <font>
      <sz val="10"/>
      <color indexed="8"/>
      <name val="Arial"/>
    </font>
    <font>
      <sz val="6"/>
      <color indexed="8"/>
      <name val="Arial"/>
    </font>
    <font>
      <sz val="9"/>
      <color indexed="8"/>
      <name val="Arial"/>
    </font>
    <font>
      <b/>
      <sz val="7"/>
      <color indexed="8"/>
      <name val="Arial"/>
    </font>
    <font>
      <b/>
      <sz val="10"/>
      <color indexed="8"/>
      <name val="Rupee Foradian"/>
    </font>
    <font>
      <b/>
      <sz val="9"/>
      <color indexed="8"/>
      <name val="Rupee Foradian"/>
    </font>
    <font>
      <b/>
      <sz val="12"/>
      <color indexed="8"/>
      <name val="Arial"/>
    </font>
    <font>
      <b/>
      <sz val="11"/>
      <color indexed="8"/>
      <name val="Arial"/>
    </font>
    <font>
      <b/>
      <sz val="9"/>
      <color indexed="9"/>
      <name val="Arial"/>
    </font>
    <font>
      <sz val="9"/>
      <color indexed="9"/>
      <name val="Arial"/>
    </font>
    <font>
      <b/>
      <i/>
      <sz val="9"/>
      <color indexed="8"/>
      <name val="Arial"/>
    </font>
    <font>
      <b/>
      <sz val="10"/>
      <color indexed="8"/>
      <name val="Arial"/>
      <family val="2"/>
    </font>
    <font>
      <b/>
      <sz val="10"/>
      <color indexed="8"/>
      <name val="Rupee Foradian"/>
      <family val="2"/>
    </font>
    <font>
      <sz val="6"/>
      <color indexed="8"/>
      <name val="Arial"/>
      <family val="2"/>
    </font>
    <font>
      <sz val="10"/>
      <color indexed="8"/>
      <name val="Arial"/>
      <family val="2"/>
    </font>
    <font>
      <sz val="10"/>
      <name val="Arial"/>
      <family val="2"/>
    </font>
    <font>
      <sz val="11"/>
      <name val="Times New Roman"/>
      <family val="1"/>
    </font>
    <font>
      <b/>
      <sz val="9"/>
      <color indexed="8"/>
      <name val="Arial"/>
      <family val="2"/>
    </font>
    <font>
      <b/>
      <sz val="11"/>
      <color indexed="8"/>
      <name val="Garamond"/>
      <family val="1"/>
    </font>
    <font>
      <sz val="11"/>
      <name val="Garamond"/>
      <family val="1"/>
    </font>
    <font>
      <b/>
      <sz val="11"/>
      <name val="Garamond"/>
      <family val="1"/>
    </font>
    <font>
      <sz val="10"/>
      <color indexed="8"/>
      <name val="Garamond"/>
      <family val="1"/>
    </font>
    <font>
      <b/>
      <sz val="10"/>
      <color indexed="8"/>
      <name val="Garamond"/>
      <family val="1"/>
    </font>
    <font>
      <sz val="11"/>
      <color indexed="8"/>
      <name val="Garamond"/>
      <family val="1"/>
    </font>
    <font>
      <b/>
      <sz val="9"/>
      <color indexed="8"/>
      <name val="Garamond"/>
      <family val="1"/>
    </font>
    <font>
      <sz val="9"/>
      <color indexed="8"/>
      <name val="Garamond"/>
      <family val="1"/>
    </font>
    <font>
      <sz val="10"/>
      <name val="Garamond"/>
      <family val="1"/>
    </font>
    <font>
      <b/>
      <sz val="10"/>
      <name val="Garamond"/>
      <family val="1"/>
    </font>
    <font>
      <sz val="9"/>
      <name val="Garamond"/>
      <family val="1"/>
    </font>
    <font>
      <sz val="10"/>
      <color indexed="8"/>
      <name val="Rupee Foradian"/>
      <family val="2"/>
    </font>
    <font>
      <sz val="10"/>
      <name val="Times New Roman"/>
      <family val="1"/>
    </font>
    <font>
      <b/>
      <sz val="9"/>
      <name val="Garamond"/>
      <family val="1"/>
    </font>
    <font>
      <b/>
      <sz val="12"/>
      <name val="Garamond"/>
      <family val="1"/>
    </font>
    <font>
      <sz val="11"/>
      <color theme="1"/>
      <name val="Calibri"/>
      <family val="2"/>
      <scheme val="minor"/>
    </font>
    <font>
      <sz val="11"/>
      <color rgb="FF000000"/>
      <name val="Times New Roman"/>
      <family val="1"/>
    </font>
    <font>
      <sz val="11"/>
      <color rgb="FF000000"/>
      <name val="Garamond"/>
      <family val="1"/>
    </font>
    <font>
      <b/>
      <sz val="11"/>
      <color rgb="FF000000"/>
      <name val="Garamond"/>
      <family val="1"/>
    </font>
    <font>
      <sz val="10"/>
      <color theme="1"/>
      <name val="Garamond"/>
      <family val="1"/>
    </font>
    <font>
      <b/>
      <sz val="10"/>
      <color theme="1"/>
      <name val="Garamond"/>
      <family val="1"/>
    </font>
    <font>
      <b/>
      <sz val="9"/>
      <color theme="1"/>
      <name val="Garamond"/>
      <family val="1"/>
    </font>
    <font>
      <sz val="11"/>
      <color theme="1"/>
      <name val="Garamond"/>
      <family val="1"/>
    </font>
    <font>
      <sz val="8"/>
      <color theme="1"/>
      <name val="Arial"/>
      <family val="2"/>
    </font>
    <font>
      <sz val="9"/>
      <color theme="1"/>
      <name val="Garamond"/>
      <family val="1"/>
    </font>
    <font>
      <sz val="10"/>
      <color rgb="FFFF0000"/>
      <name val="Garamond"/>
      <family val="1"/>
    </font>
    <font>
      <sz val="10"/>
      <color rgb="FF000000"/>
      <name val="Garamond"/>
      <family val="1"/>
    </font>
    <font>
      <b/>
      <sz val="11"/>
      <color theme="1"/>
      <name val="Garamond"/>
      <family val="1"/>
    </font>
    <font>
      <b/>
      <sz val="10"/>
      <color rgb="FF000000"/>
      <name val="Garamond"/>
      <family val="1"/>
    </font>
    <font>
      <sz val="10"/>
      <color theme="1"/>
      <name val="Calibri"/>
      <family val="2"/>
      <scheme val="minor"/>
    </font>
    <font>
      <sz val="10"/>
      <color rgb="FFFF0000"/>
      <name val="Calibri"/>
      <family val="2"/>
      <scheme val="minor"/>
    </font>
    <font>
      <b/>
      <sz val="10"/>
      <color rgb="FFFF0000"/>
      <name val="Calibri"/>
      <family val="2"/>
      <scheme val="minor"/>
    </font>
    <font>
      <sz val="10"/>
      <color rgb="FF0000FF"/>
      <name val="Calibri"/>
      <family val="2"/>
      <scheme val="minor"/>
    </font>
    <font>
      <sz val="10"/>
      <color theme="1"/>
      <name val="Times New Roman"/>
      <family val="1"/>
    </font>
    <font>
      <sz val="9"/>
      <color indexed="8"/>
      <name val="Arial"/>
      <family val="2"/>
    </font>
    <font>
      <b/>
      <sz val="12"/>
      <color theme="1"/>
      <name val="Garamond"/>
      <family val="1"/>
    </font>
    <font>
      <sz val="10"/>
      <color theme="1"/>
      <name val="Garamond"/>
      <family val="2"/>
    </font>
    <font>
      <b/>
      <sz val="10"/>
      <name val="Arial"/>
      <family val="2"/>
    </font>
    <font>
      <sz val="9"/>
      <color rgb="FFFF0000"/>
      <name val="Garamond"/>
      <family val="1"/>
    </font>
    <font>
      <b/>
      <sz val="6"/>
      <color indexed="8"/>
      <name val="Arial"/>
      <family val="2"/>
    </font>
    <font>
      <b/>
      <sz val="10"/>
      <color rgb="FF000000"/>
      <name val="Arial"/>
      <family val="2"/>
    </font>
    <font>
      <sz val="10"/>
      <color rgb="FF000000"/>
      <name val="Arial"/>
      <family val="2"/>
    </font>
    <font>
      <sz val="10"/>
      <color rgb="FF000000"/>
      <name val="Calibri"/>
      <family val="2"/>
      <scheme val="minor"/>
    </font>
    <font>
      <sz val="11"/>
      <name val="Calibri"/>
      <family val="2"/>
      <scheme val="minor"/>
    </font>
    <font>
      <sz val="11"/>
      <name val="Arial"/>
      <family val="2"/>
    </font>
    <font>
      <sz val="11"/>
      <color rgb="FF000000"/>
      <name val="Calibri"/>
      <family val="2"/>
      <scheme val="minor"/>
    </font>
    <font>
      <sz val="12"/>
      <color rgb="FF000000"/>
      <name val="Calibri"/>
      <family val="2"/>
      <scheme val="minor"/>
    </font>
    <font>
      <b/>
      <sz val="11"/>
      <color indexed="8"/>
      <name val="Palatino Linotype"/>
      <family val="1"/>
    </font>
    <font>
      <sz val="11"/>
      <color indexed="8"/>
      <name val="Palatino Linotype"/>
      <family val="1"/>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70">
    <border>
      <left/>
      <right/>
      <top/>
      <bottom/>
      <diagonal/>
    </border>
    <border>
      <left style="thin">
        <color indexed="8"/>
      </left>
      <right style="thin">
        <color indexed="8"/>
      </right>
      <top style="thin">
        <color indexed="8"/>
      </top>
      <bottom style="thin">
        <color indexed="8"/>
      </bottom>
      <diagonal/>
    </border>
    <border>
      <left style="thin">
        <color indexed="31"/>
      </left>
      <right style="thin">
        <color indexed="8"/>
      </right>
      <top style="thin">
        <color indexed="8"/>
      </top>
      <bottom style="thin">
        <color indexed="31"/>
      </bottom>
      <diagonal/>
    </border>
    <border>
      <left style="thin">
        <color indexed="31"/>
      </left>
      <right style="thin">
        <color indexed="8"/>
      </right>
      <top style="thin">
        <color indexed="31"/>
      </top>
      <bottom style="thin">
        <color indexed="31"/>
      </bottom>
      <diagonal/>
    </border>
    <border>
      <left style="thin">
        <color indexed="31"/>
      </left>
      <right style="thin">
        <color indexed="8"/>
      </right>
      <top style="thin">
        <color indexed="31"/>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right/>
      <top style="thin">
        <color indexed="8"/>
      </top>
      <bottom/>
      <diagonal/>
    </border>
    <border>
      <left style="thin">
        <color indexed="8"/>
      </left>
      <right/>
      <top/>
      <bottom/>
      <diagonal/>
    </border>
    <border>
      <left/>
      <right/>
      <top/>
      <bottom style="thin">
        <color indexed="8"/>
      </bottom>
      <diagonal/>
    </border>
    <border>
      <left style="thin">
        <color indexed="8"/>
      </left>
      <right/>
      <top style="thin">
        <color indexed="8"/>
      </top>
      <bottom style="thin">
        <color indexed="31"/>
      </bottom>
      <diagonal/>
    </border>
    <border>
      <left/>
      <right/>
      <top style="thin">
        <color indexed="8"/>
      </top>
      <bottom style="thin">
        <color indexed="31"/>
      </bottom>
      <diagonal/>
    </border>
    <border>
      <left/>
      <right style="thin">
        <color indexed="8"/>
      </right>
      <top style="thin">
        <color indexed="8"/>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3">
    <xf numFmtId="0" fontId="0" fillId="0" borderId="0" applyNumberFormat="0" applyFont="0" applyFill="0" applyBorder="0" applyAlignment="0" applyProtection="0"/>
    <xf numFmtId="164" fontId="1" fillId="0" borderId="0" applyNumberFormat="0" applyFont="0" applyFill="0" applyBorder="0" applyAlignment="0" applyProtection="0"/>
    <xf numFmtId="189" fontId="34" fillId="0" borderId="0">
      <alignment horizontal="right"/>
    </xf>
    <xf numFmtId="187" fontId="19" fillId="0" borderId="0" applyNumberFormat="0" applyFill="0" applyBorder="0" applyAlignment="0" applyProtection="0"/>
    <xf numFmtId="0" fontId="19" fillId="0" borderId="0"/>
    <xf numFmtId="187" fontId="19" fillId="0" borderId="0" applyNumberFormat="0" applyFill="0" applyBorder="0" applyAlignment="0" applyProtection="0"/>
    <xf numFmtId="0" fontId="37" fillId="0" borderId="0"/>
    <xf numFmtId="187" fontId="19" fillId="0" borderId="0" applyNumberFormat="0" applyFill="0" applyBorder="0" applyAlignment="0" applyProtection="0"/>
    <xf numFmtId="187" fontId="19" fillId="0" borderId="0"/>
    <xf numFmtId="9" fontId="1" fillId="0" borderId="0" applyNumberFormat="0" applyFont="0" applyFill="0" applyBorder="0" applyAlignment="0" applyProtection="0"/>
    <xf numFmtId="208" fontId="34" fillId="0" borderId="0">
      <alignment horizontal="right"/>
    </xf>
    <xf numFmtId="0" fontId="19" fillId="0" borderId="0"/>
    <xf numFmtId="0" fontId="58" fillId="0" borderId="0" applyNumberFormat="0" applyFill="0" applyBorder="0" applyAlignment="0" applyProtection="0"/>
  </cellStyleXfs>
  <cellXfs count="718">
    <xf numFmtId="0" fontId="0" fillId="0" borderId="0" xfId="0" applyNumberFormat="1" applyFont="1" applyFill="1" applyBorder="1" applyAlignment="1"/>
    <xf numFmtId="49" fontId="3" fillId="2" borderId="1" xfId="0" applyNumberFormat="1" applyFont="1" applyFill="1" applyBorder="1" applyAlignment="1">
      <alignment horizontal="center"/>
    </xf>
    <xf numFmtId="49" fontId="4" fillId="2" borderId="1" xfId="0" applyNumberFormat="1" applyFont="1" applyFill="1" applyBorder="1" applyAlignment="1">
      <alignment horizontal="left"/>
    </xf>
    <xf numFmtId="0" fontId="0" fillId="0" borderId="0" xfId="0"/>
    <xf numFmtId="0" fontId="5" fillId="2" borderId="0" xfId="0" applyFont="1" applyFill="1" applyAlignment="1">
      <alignment vertical="center"/>
    </xf>
    <xf numFmtId="49" fontId="2" fillId="2" borderId="0" xfId="0" applyNumberFormat="1" applyFont="1" applyFill="1" applyAlignment="1">
      <alignment horizontal="left"/>
    </xf>
    <xf numFmtId="49" fontId="2" fillId="2" borderId="1" xfId="0" applyNumberFormat="1" applyFont="1" applyFill="1" applyBorder="1" applyAlignment="1">
      <alignment horizontal="center" vertical="center"/>
    </xf>
    <xf numFmtId="165" fontId="6" fillId="2" borderId="1" xfId="0" applyNumberFormat="1" applyFont="1" applyFill="1" applyBorder="1" applyAlignment="1">
      <alignment horizontal="right"/>
    </xf>
    <xf numFmtId="0" fontId="6" fillId="2" borderId="1" xfId="0" applyFont="1" applyFill="1" applyBorder="1" applyAlignment="1">
      <alignment horizontal="right"/>
    </xf>
    <xf numFmtId="49" fontId="2"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4" fillId="2" borderId="1" xfId="0" applyFont="1" applyFill="1" applyBorder="1" applyAlignment="1">
      <alignment horizontal="right"/>
    </xf>
    <xf numFmtId="49" fontId="4" fillId="2" borderId="1" xfId="0" applyNumberFormat="1" applyFont="1" applyFill="1" applyBorder="1" applyAlignment="1">
      <alignment horizontal="left" wrapText="1"/>
    </xf>
    <xf numFmtId="166" fontId="4" fillId="2" borderId="1" xfId="0" applyNumberFormat="1" applyFont="1" applyFill="1" applyBorder="1" applyAlignment="1">
      <alignment horizontal="right"/>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left" vertical="center" wrapText="1"/>
    </xf>
    <xf numFmtId="167" fontId="4" fillId="2" borderId="1" xfId="0" applyNumberFormat="1" applyFont="1" applyFill="1" applyBorder="1" applyAlignment="1">
      <alignment horizontal="center" vertical="center"/>
    </xf>
    <xf numFmtId="168" fontId="4"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169" fontId="4" fillId="2" borderId="1" xfId="0" applyNumberFormat="1" applyFont="1" applyFill="1" applyBorder="1" applyAlignment="1">
      <alignment horizontal="right" vertical="center"/>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165" fontId="4" fillId="2" borderId="1" xfId="0" applyNumberFormat="1" applyFont="1" applyFill="1" applyBorder="1" applyAlignment="1">
      <alignment horizontal="right"/>
    </xf>
    <xf numFmtId="170" fontId="4" fillId="2" borderId="1" xfId="0" applyNumberFormat="1" applyFont="1" applyFill="1" applyBorder="1" applyAlignment="1">
      <alignment horizontal="right"/>
    </xf>
    <xf numFmtId="49" fontId="8" fillId="2" borderId="1" xfId="0" applyNumberFormat="1" applyFont="1" applyFill="1" applyBorder="1" applyAlignment="1">
      <alignment horizontal="center" wrapText="1"/>
    </xf>
    <xf numFmtId="49" fontId="6" fillId="2" borderId="1" xfId="0" applyNumberFormat="1" applyFont="1" applyFill="1" applyBorder="1" applyAlignment="1">
      <alignment horizontal="left"/>
    </xf>
    <xf numFmtId="1" fontId="4" fillId="2" borderId="1" xfId="0" applyNumberFormat="1" applyFont="1" applyFill="1" applyBorder="1" applyAlignment="1">
      <alignment horizontal="right"/>
    </xf>
    <xf numFmtId="3" fontId="4" fillId="2" borderId="1" xfId="0" applyNumberFormat="1" applyFont="1" applyFill="1" applyBorder="1" applyAlignment="1">
      <alignment horizontal="right"/>
    </xf>
    <xf numFmtId="49" fontId="3"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right"/>
    </xf>
    <xf numFmtId="49" fontId="4" fillId="2" borderId="1" xfId="0" applyNumberFormat="1" applyFont="1" applyFill="1" applyBorder="1" applyAlignment="1">
      <alignment horizontal="left" vertical="center"/>
    </xf>
    <xf numFmtId="168" fontId="4" fillId="2" borderId="1" xfId="0" applyNumberFormat="1" applyFont="1" applyFill="1" applyBorder="1" applyAlignment="1">
      <alignment horizontal="right"/>
    </xf>
    <xf numFmtId="171" fontId="4" fillId="2" borderId="1" xfId="0" applyNumberFormat="1" applyFont="1" applyFill="1" applyBorder="1" applyAlignment="1">
      <alignment horizontal="right"/>
    </xf>
    <xf numFmtId="172" fontId="4" fillId="2" borderId="1" xfId="0" applyNumberFormat="1" applyFont="1" applyFill="1" applyBorder="1" applyAlignment="1">
      <alignment horizontal="right"/>
    </xf>
    <xf numFmtId="49" fontId="2" fillId="2" borderId="1" xfId="0" applyNumberFormat="1" applyFont="1" applyFill="1" applyBorder="1" applyAlignment="1">
      <alignment horizontal="right"/>
    </xf>
    <xf numFmtId="49" fontId="2" fillId="2" borderId="1" xfId="0" applyNumberFormat="1" applyFont="1" applyFill="1" applyBorder="1" applyAlignment="1">
      <alignment horizontal="left"/>
    </xf>
    <xf numFmtId="173" fontId="4" fillId="2" borderId="1" xfId="0" applyNumberFormat="1" applyFont="1" applyFill="1" applyBorder="1" applyAlignment="1">
      <alignment horizontal="right"/>
    </xf>
    <xf numFmtId="49" fontId="3" fillId="2" borderId="1" xfId="0" applyNumberFormat="1" applyFont="1" applyFill="1" applyBorder="1" applyAlignment="1">
      <alignment horizontal="left"/>
    </xf>
    <xf numFmtId="172" fontId="6" fillId="2" borderId="1" xfId="0" applyNumberFormat="1" applyFont="1" applyFill="1" applyBorder="1" applyAlignment="1">
      <alignment horizontal="right"/>
    </xf>
    <xf numFmtId="49" fontId="3" fillId="2" borderId="1" xfId="0" applyNumberFormat="1" applyFont="1" applyFill="1" applyBorder="1" applyAlignment="1">
      <alignment horizontal="center" vertical="center" wrapText="1"/>
    </xf>
    <xf numFmtId="173" fontId="6" fillId="2" borderId="1" xfId="0" applyNumberFormat="1" applyFont="1" applyFill="1" applyBorder="1" applyAlignment="1">
      <alignment horizontal="right"/>
    </xf>
    <xf numFmtId="174" fontId="4" fillId="2" borderId="1" xfId="0" applyNumberFormat="1" applyFont="1" applyFill="1" applyBorder="1" applyAlignment="1">
      <alignment horizontal="right"/>
    </xf>
    <xf numFmtId="169" fontId="4" fillId="2" borderId="1" xfId="0" applyNumberFormat="1" applyFont="1" applyFill="1" applyBorder="1" applyAlignment="1">
      <alignment horizontal="right"/>
    </xf>
    <xf numFmtId="1" fontId="3" fillId="2" borderId="1" xfId="0" applyNumberFormat="1" applyFont="1" applyFill="1" applyBorder="1" applyAlignment="1">
      <alignment horizontal="right"/>
    </xf>
    <xf numFmtId="0" fontId="3" fillId="2" borderId="1" xfId="0" applyFont="1" applyFill="1" applyBorder="1" applyAlignment="1">
      <alignment horizontal="right"/>
    </xf>
    <xf numFmtId="171" fontId="3" fillId="2" borderId="1" xfId="0" applyNumberFormat="1" applyFont="1" applyFill="1" applyBorder="1" applyAlignment="1">
      <alignment horizontal="right"/>
    </xf>
    <xf numFmtId="165" fontId="4" fillId="2" borderId="1" xfId="0" applyNumberFormat="1" applyFont="1" applyFill="1" applyBorder="1" applyAlignment="1">
      <alignment horizontal="right" vertical="center"/>
    </xf>
    <xf numFmtId="172" fontId="4" fillId="2" borderId="1" xfId="0" applyNumberFormat="1" applyFont="1" applyFill="1" applyBorder="1" applyAlignment="1">
      <alignment horizontal="right" vertical="center"/>
    </xf>
    <xf numFmtId="174" fontId="4" fillId="2" borderId="1" xfId="0" applyNumberFormat="1" applyFont="1" applyFill="1" applyBorder="1" applyAlignment="1">
      <alignment horizontal="right"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left" vertical="center"/>
    </xf>
    <xf numFmtId="165" fontId="6" fillId="2" borderId="1" xfId="0" applyNumberFormat="1" applyFont="1" applyFill="1" applyBorder="1" applyAlignment="1">
      <alignment horizontal="left" vertical="center"/>
    </xf>
    <xf numFmtId="17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175" fontId="4" fillId="2" borderId="1" xfId="0" applyNumberFormat="1" applyFont="1" applyFill="1" applyBorder="1" applyAlignment="1">
      <alignment horizontal="right"/>
    </xf>
    <xf numFmtId="176" fontId="4" fillId="2" borderId="1" xfId="0" applyNumberFormat="1" applyFont="1" applyFill="1" applyBorder="1" applyAlignment="1">
      <alignment horizontal="right"/>
    </xf>
    <xf numFmtId="177" fontId="4" fillId="2" borderId="1" xfId="0" applyNumberFormat="1" applyFont="1" applyFill="1" applyBorder="1" applyAlignment="1">
      <alignment horizontal="right"/>
    </xf>
    <xf numFmtId="178" fontId="4" fillId="2" borderId="1" xfId="0" applyNumberFormat="1" applyFont="1" applyFill="1" applyBorder="1" applyAlignment="1">
      <alignment horizontal="right"/>
    </xf>
    <xf numFmtId="179" fontId="4" fillId="2" borderId="1" xfId="0" applyNumberFormat="1" applyFont="1" applyFill="1" applyBorder="1" applyAlignment="1">
      <alignment horizontal="right"/>
    </xf>
    <xf numFmtId="49" fontId="6" fillId="2" borderId="1" xfId="0" applyNumberFormat="1" applyFont="1" applyFill="1" applyBorder="1" applyAlignment="1">
      <alignment horizontal="left" vertical="center" wrapText="1"/>
    </xf>
    <xf numFmtId="166" fontId="6" fillId="2" borderId="1" xfId="0" applyNumberFormat="1" applyFont="1" applyFill="1" applyBorder="1" applyAlignment="1">
      <alignment horizontal="right" vertical="center" wrapText="1"/>
    </xf>
    <xf numFmtId="180" fontId="6" fillId="2" borderId="1" xfId="0" applyNumberFormat="1" applyFont="1" applyFill="1" applyBorder="1" applyAlignment="1">
      <alignment horizontal="right" vertical="center" wrapText="1"/>
    </xf>
    <xf numFmtId="169" fontId="6" fillId="2" borderId="1" xfId="0" applyNumberFormat="1" applyFont="1" applyFill="1" applyBorder="1" applyAlignment="1">
      <alignment horizontal="right" vertical="center" wrapText="1"/>
    </xf>
    <xf numFmtId="181" fontId="4" fillId="2" borderId="1" xfId="0" applyNumberFormat="1" applyFont="1" applyFill="1" applyBorder="1" applyAlignment="1">
      <alignment horizontal="right"/>
    </xf>
    <xf numFmtId="182" fontId="4" fillId="2" borderId="1" xfId="0" applyNumberFormat="1" applyFont="1" applyFill="1" applyBorder="1" applyAlignment="1">
      <alignment horizontal="right"/>
    </xf>
    <xf numFmtId="49" fontId="2" fillId="2" borderId="1" xfId="0" applyNumberFormat="1" applyFont="1" applyFill="1" applyBorder="1" applyAlignment="1">
      <alignment vertical="center"/>
    </xf>
    <xf numFmtId="0" fontId="8"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80" fontId="4" fillId="2" borderId="1" xfId="0" applyNumberFormat="1" applyFont="1" applyFill="1" applyBorder="1" applyAlignment="1">
      <alignment horizontal="right"/>
    </xf>
    <xf numFmtId="183" fontId="4" fillId="2" borderId="1" xfId="0" applyNumberFormat="1" applyFont="1" applyFill="1" applyBorder="1" applyAlignment="1">
      <alignment horizontal="right"/>
    </xf>
    <xf numFmtId="49" fontId="12" fillId="2" borderId="2" xfId="0" applyNumberFormat="1" applyFont="1" applyFill="1" applyBorder="1" applyAlignment="1">
      <alignment horizontal="left"/>
    </xf>
    <xf numFmtId="49" fontId="3" fillId="2" borderId="5"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wrapText="1"/>
    </xf>
    <xf numFmtId="49" fontId="14" fillId="2" borderId="1" xfId="0" applyNumberFormat="1" applyFont="1" applyFill="1" applyBorder="1" applyAlignment="1">
      <alignment horizontal="center"/>
    </xf>
    <xf numFmtId="177" fontId="6" fillId="2" borderId="1" xfId="0" applyNumberFormat="1" applyFont="1" applyFill="1" applyBorder="1" applyAlignment="1">
      <alignment horizontal="right"/>
    </xf>
    <xf numFmtId="49" fontId="13" fillId="2" borderId="6" xfId="0" applyNumberFormat="1" applyFont="1" applyFill="1" applyBorder="1" applyAlignment="1">
      <alignment horizontal="left"/>
    </xf>
    <xf numFmtId="49" fontId="13" fillId="2" borderId="7" xfId="0" applyNumberFormat="1" applyFont="1" applyFill="1" applyBorder="1" applyAlignment="1">
      <alignment horizontal="left"/>
    </xf>
    <xf numFmtId="49" fontId="12" fillId="2" borderId="1" xfId="0" applyNumberFormat="1" applyFont="1" applyFill="1" applyBorder="1" applyAlignment="1">
      <alignment horizontal="left"/>
    </xf>
    <xf numFmtId="0" fontId="13" fillId="2" borderId="3" xfId="0" applyFont="1" applyFill="1" applyBorder="1" applyAlignment="1">
      <alignment horizontal="right"/>
    </xf>
    <xf numFmtId="0" fontId="13" fillId="2" borderId="4" xfId="0" applyFont="1" applyFill="1" applyBorder="1" applyAlignment="1">
      <alignment horizontal="right"/>
    </xf>
    <xf numFmtId="49" fontId="15"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0" fontId="17" fillId="2" borderId="0" xfId="0" applyFont="1" applyFill="1" applyAlignment="1">
      <alignment vertical="center"/>
    </xf>
    <xf numFmtId="0" fontId="18" fillId="2" borderId="1" xfId="0" applyFont="1" applyFill="1" applyBorder="1" applyAlignment="1">
      <alignment horizontal="right"/>
    </xf>
    <xf numFmtId="0" fontId="19" fillId="0" borderId="25" xfId="0" applyFont="1" applyBorder="1" applyAlignment="1"/>
    <xf numFmtId="184" fontId="20" fillId="0" borderId="25" xfId="0" applyNumberFormat="1" applyFont="1" applyFill="1" applyBorder="1" applyAlignment="1">
      <alignment horizontal="center"/>
    </xf>
    <xf numFmtId="1" fontId="20" fillId="0" borderId="25" xfId="0" applyNumberFormat="1" applyFont="1" applyFill="1" applyBorder="1" applyAlignment="1">
      <alignment horizontal="center"/>
    </xf>
    <xf numFmtId="0" fontId="38" fillId="0" borderId="25" xfId="0" applyFont="1" applyFill="1" applyBorder="1" applyAlignment="1">
      <alignment horizontal="center"/>
    </xf>
    <xf numFmtId="0" fontId="0" fillId="0" borderId="25" xfId="0" applyFont="1" applyBorder="1" applyAlignment="1">
      <alignment horizontal="center"/>
    </xf>
    <xf numFmtId="0" fontId="23" fillId="0" borderId="0" xfId="0" applyNumberFormat="1" applyFont="1" applyFill="1" applyBorder="1" applyAlignment="1"/>
    <xf numFmtId="49" fontId="22" fillId="0" borderId="25" xfId="0" applyNumberFormat="1" applyFont="1" applyFill="1" applyBorder="1" applyAlignment="1">
      <alignment horizontal="center" vertical="center" wrapText="1"/>
    </xf>
    <xf numFmtId="0" fontId="25" fillId="0" borderId="0" xfId="0" applyFont="1" applyFill="1" applyAlignment="1">
      <alignment vertical="center"/>
    </xf>
    <xf numFmtId="49" fontId="22" fillId="0" borderId="25" xfId="0" applyNumberFormat="1" applyFont="1" applyFill="1" applyBorder="1" applyAlignment="1">
      <alignment horizontal="left" vertical="center"/>
    </xf>
    <xf numFmtId="165" fontId="22" fillId="0" borderId="25" xfId="0" applyNumberFormat="1" applyFont="1" applyFill="1" applyBorder="1" applyAlignment="1">
      <alignment horizontal="right"/>
    </xf>
    <xf numFmtId="0" fontId="22" fillId="0" borderId="25" xfId="0" applyFont="1" applyFill="1" applyBorder="1" applyAlignment="1">
      <alignment horizontal="right"/>
    </xf>
    <xf numFmtId="170" fontId="22" fillId="0" borderId="25" xfId="0" applyNumberFormat="1" applyFont="1" applyFill="1" applyBorder="1" applyAlignment="1">
      <alignment horizontal="right"/>
    </xf>
    <xf numFmtId="165" fontId="22" fillId="2" borderId="25" xfId="0" applyNumberFormat="1" applyFont="1" applyFill="1" applyBorder="1" applyAlignment="1">
      <alignment horizontal="right"/>
    </xf>
    <xf numFmtId="170" fontId="22" fillId="2" borderId="25" xfId="0" applyNumberFormat="1" applyFont="1" applyFill="1" applyBorder="1" applyAlignment="1">
      <alignment horizontal="right"/>
    </xf>
    <xf numFmtId="0" fontId="26" fillId="0" borderId="0" xfId="0" applyFont="1" applyFill="1" applyAlignment="1">
      <alignment vertical="center"/>
    </xf>
    <xf numFmtId="165" fontId="22" fillId="0" borderId="0" xfId="0" applyNumberFormat="1" applyFont="1" applyFill="1" applyAlignment="1">
      <alignment vertical="center"/>
    </xf>
    <xf numFmtId="0" fontId="22" fillId="0" borderId="0" xfId="0" applyFont="1" applyFill="1" applyAlignment="1">
      <alignment vertical="center"/>
    </xf>
    <xf numFmtId="185" fontId="27" fillId="0" borderId="25" xfId="0" applyNumberFormat="1" applyFont="1" applyFill="1" applyBorder="1" applyAlignment="1">
      <alignment horizontal="left" vertical="center"/>
    </xf>
    <xf numFmtId="165" fontId="27" fillId="0" borderId="25" xfId="0" applyNumberFormat="1" applyFont="1" applyFill="1" applyBorder="1" applyAlignment="1">
      <alignment horizontal="right"/>
    </xf>
    <xf numFmtId="0" fontId="27" fillId="0" borderId="25" xfId="0" applyFont="1" applyFill="1" applyBorder="1" applyAlignment="1">
      <alignment horizontal="right"/>
    </xf>
    <xf numFmtId="170" fontId="27" fillId="0" borderId="25" xfId="0" applyNumberFormat="1" applyFont="1" applyFill="1" applyBorder="1" applyAlignment="1">
      <alignment horizontal="right"/>
    </xf>
    <xf numFmtId="165" fontId="27" fillId="2" borderId="25" xfId="0" applyNumberFormat="1" applyFont="1" applyFill="1" applyBorder="1" applyAlignment="1">
      <alignment horizontal="right"/>
    </xf>
    <xf numFmtId="185" fontId="25" fillId="2" borderId="0" xfId="0" applyNumberFormat="1" applyFont="1" applyFill="1" applyBorder="1" applyAlignment="1">
      <alignment horizontal="left" vertical="center"/>
    </xf>
    <xf numFmtId="0" fontId="27" fillId="2" borderId="0" xfId="0" applyFont="1" applyFill="1" applyBorder="1" applyAlignment="1">
      <alignment horizontal="right"/>
    </xf>
    <xf numFmtId="170" fontId="27" fillId="2" borderId="0" xfId="0" applyNumberFormat="1" applyFont="1" applyFill="1" applyBorder="1" applyAlignment="1">
      <alignment horizontal="right"/>
    </xf>
    <xf numFmtId="0" fontId="27" fillId="2" borderId="0" xfId="0" applyFont="1" applyFill="1" applyAlignment="1">
      <alignment vertical="center"/>
    </xf>
    <xf numFmtId="0" fontId="29" fillId="2" borderId="0" xfId="0" applyFont="1" applyFill="1" applyAlignment="1">
      <alignment vertical="center"/>
    </xf>
    <xf numFmtId="170" fontId="23" fillId="0" borderId="0" xfId="0" applyNumberFormat="1" applyFont="1" applyFill="1" applyBorder="1" applyAlignment="1"/>
    <xf numFmtId="49" fontId="22" fillId="2" borderId="25" xfId="0" applyNumberFormat="1" applyFont="1" applyFill="1" applyBorder="1" applyAlignment="1">
      <alignment horizontal="center" vertical="center"/>
    </xf>
    <xf numFmtId="49" fontId="22" fillId="2" borderId="25" xfId="0" applyNumberFormat="1" applyFont="1" applyFill="1" applyBorder="1" applyAlignment="1">
      <alignment horizontal="center" vertical="center" wrapText="1"/>
    </xf>
    <xf numFmtId="49" fontId="16" fillId="2" borderId="25" xfId="0" applyNumberFormat="1" applyFont="1" applyFill="1" applyBorder="1" applyAlignment="1">
      <alignment horizontal="center" vertical="center" wrapText="1"/>
    </xf>
    <xf numFmtId="49" fontId="22" fillId="2" borderId="25" xfId="0" applyNumberFormat="1" applyFont="1" applyFill="1" applyBorder="1" applyAlignment="1">
      <alignment horizontal="left" vertical="center"/>
    </xf>
    <xf numFmtId="165" fontId="22" fillId="2" borderId="25" xfId="0" applyNumberFormat="1" applyFont="1" applyFill="1" applyBorder="1" applyAlignment="1">
      <alignment horizontal="right" vertical="center"/>
    </xf>
    <xf numFmtId="170" fontId="22" fillId="2" borderId="25" xfId="0" applyNumberFormat="1" applyFont="1" applyFill="1" applyBorder="1" applyAlignment="1">
      <alignment horizontal="right" vertical="center"/>
    </xf>
    <xf numFmtId="185" fontId="27" fillId="0" borderId="1" xfId="0" applyNumberFormat="1" applyFont="1" applyFill="1" applyBorder="1" applyAlignment="1">
      <alignment horizontal="left" vertical="center"/>
    </xf>
    <xf numFmtId="165" fontId="27" fillId="2" borderId="25" xfId="0" applyNumberFormat="1" applyFont="1" applyFill="1" applyBorder="1" applyAlignment="1">
      <alignment horizontal="right" vertical="center"/>
    </xf>
    <xf numFmtId="170" fontId="27" fillId="2" borderId="25" xfId="0" applyNumberFormat="1" applyFont="1" applyFill="1" applyBorder="1" applyAlignment="1">
      <alignment horizontal="right" vertical="center"/>
    </xf>
    <xf numFmtId="49" fontId="28" fillId="2" borderId="0" xfId="0" applyNumberFormat="1" applyFont="1" applyFill="1" applyAlignment="1">
      <alignment wrapText="1"/>
    </xf>
    <xf numFmtId="0" fontId="39" fillId="0" borderId="25" xfId="0" applyNumberFormat="1" applyFont="1" applyFill="1" applyBorder="1" applyAlignment="1">
      <alignment vertical="center" wrapText="1"/>
    </xf>
    <xf numFmtId="0" fontId="39" fillId="0" borderId="25" xfId="0" applyNumberFormat="1" applyFont="1" applyFill="1" applyBorder="1" applyAlignment="1">
      <alignment horizontal="right" vertical="center" wrapText="1"/>
    </xf>
    <xf numFmtId="186" fontId="39" fillId="0" borderId="25" xfId="1" applyNumberFormat="1" applyFont="1" applyFill="1" applyBorder="1" applyAlignment="1">
      <alignment horizontal="right" vertical="center" wrapText="1"/>
    </xf>
    <xf numFmtId="49" fontId="22" fillId="2" borderId="25" xfId="0" applyNumberFormat="1" applyFont="1" applyFill="1" applyBorder="1" applyAlignment="1">
      <alignment horizontal="left"/>
    </xf>
    <xf numFmtId="186" fontId="22" fillId="2" borderId="25" xfId="1" applyNumberFormat="1" applyFont="1" applyFill="1" applyBorder="1" applyAlignment="1">
      <alignment horizontal="right"/>
    </xf>
    <xf numFmtId="0" fontId="22" fillId="2" borderId="0" xfId="0" applyFont="1" applyFill="1" applyAlignment="1">
      <alignment vertical="center"/>
    </xf>
    <xf numFmtId="49" fontId="22" fillId="2" borderId="0" xfId="0" applyNumberFormat="1" applyFont="1" applyFill="1" applyBorder="1" applyAlignment="1">
      <alignment horizontal="left"/>
    </xf>
    <xf numFmtId="165" fontId="22" fillId="2" borderId="0" xfId="0" applyNumberFormat="1" applyFont="1" applyFill="1" applyBorder="1" applyAlignment="1">
      <alignment horizontal="right"/>
    </xf>
    <xf numFmtId="186" fontId="22" fillId="2" borderId="0" xfId="1" applyNumberFormat="1" applyFont="1" applyFill="1" applyBorder="1" applyAlignment="1">
      <alignment horizontal="right"/>
    </xf>
    <xf numFmtId="49" fontId="28" fillId="2" borderId="0" xfId="0" applyNumberFormat="1" applyFont="1" applyFill="1" applyAlignment="1"/>
    <xf numFmtId="0" fontId="25" fillId="2" borderId="0" xfId="0" applyFont="1" applyFill="1" applyAlignment="1">
      <alignment vertical="center"/>
    </xf>
    <xf numFmtId="49" fontId="22" fillId="2" borderId="1" xfId="0" applyNumberFormat="1" applyFont="1" applyFill="1" applyBorder="1" applyAlignment="1">
      <alignment horizontal="center" vertical="center" wrapText="1"/>
    </xf>
    <xf numFmtId="49" fontId="22" fillId="2" borderId="1" xfId="0" applyNumberFormat="1" applyFont="1" applyFill="1" applyBorder="1" applyAlignment="1">
      <alignment horizontal="left" vertical="center"/>
    </xf>
    <xf numFmtId="1" fontId="22" fillId="2" borderId="1" xfId="0" applyNumberFormat="1" applyFont="1" applyFill="1" applyBorder="1" applyAlignment="1">
      <alignment horizontal="right"/>
    </xf>
    <xf numFmtId="165" fontId="22" fillId="2" borderId="1" xfId="0" applyNumberFormat="1" applyFont="1" applyFill="1" applyBorder="1" applyAlignment="1">
      <alignment horizontal="right"/>
    </xf>
    <xf numFmtId="0" fontId="22" fillId="2" borderId="1" xfId="0" applyFont="1" applyFill="1" applyBorder="1" applyAlignment="1">
      <alignment horizontal="right"/>
    </xf>
    <xf numFmtId="0" fontId="26" fillId="2" borderId="0" xfId="0" applyFont="1" applyFill="1" applyAlignment="1">
      <alignment vertical="center"/>
    </xf>
    <xf numFmtId="1" fontId="27" fillId="2" borderId="1" xfId="0" applyNumberFormat="1" applyFont="1" applyFill="1" applyBorder="1" applyAlignment="1">
      <alignment horizontal="right"/>
    </xf>
    <xf numFmtId="165" fontId="27" fillId="2" borderId="1" xfId="0" applyNumberFormat="1" applyFont="1" applyFill="1" applyBorder="1" applyAlignment="1">
      <alignment horizontal="right"/>
    </xf>
    <xf numFmtId="165" fontId="23" fillId="0" borderId="0" xfId="0" applyNumberFormat="1" applyFont="1" applyFill="1" applyBorder="1" applyAlignment="1"/>
    <xf numFmtId="3" fontId="27" fillId="2" borderId="1" xfId="0" applyNumberFormat="1" applyFont="1" applyFill="1" applyBorder="1" applyAlignment="1">
      <alignment horizontal="right" vertical="center"/>
    </xf>
    <xf numFmtId="0" fontId="40" fillId="0" borderId="0" xfId="0" applyNumberFormat="1" applyFont="1" applyFill="1" applyBorder="1" applyAlignment="1">
      <alignment vertical="center"/>
    </xf>
    <xf numFmtId="0" fontId="41" fillId="0" borderId="0" xfId="0" applyNumberFormat="1" applyFont="1" applyFill="1"/>
    <xf numFmtId="0" fontId="42" fillId="0" borderId="25" xfId="0" applyNumberFormat="1" applyFont="1" applyFill="1" applyBorder="1" applyAlignment="1">
      <alignment horizontal="center" vertical="center"/>
    </xf>
    <xf numFmtId="0" fontId="42" fillId="0" borderId="25" xfId="0" applyNumberFormat="1" applyFont="1" applyFill="1" applyBorder="1" applyAlignment="1">
      <alignment horizontal="center" vertical="center" wrapText="1"/>
    </xf>
    <xf numFmtId="0" fontId="42" fillId="0" borderId="40" xfId="0" applyNumberFormat="1" applyFont="1" applyFill="1" applyBorder="1" applyAlignment="1">
      <alignment horizontal="center" vertical="center"/>
    </xf>
    <xf numFmtId="0" fontId="41" fillId="0" borderId="25" xfId="0" applyNumberFormat="1" applyFont="1" applyFill="1" applyBorder="1"/>
    <xf numFmtId="1" fontId="41" fillId="0" borderId="25" xfId="0" applyNumberFormat="1" applyFont="1" applyFill="1" applyBorder="1"/>
    <xf numFmtId="1" fontId="30" fillId="0" borderId="40" xfId="0" applyNumberFormat="1" applyFont="1" applyFill="1" applyBorder="1" applyAlignment="1">
      <alignment horizontal="right" vertical="center"/>
    </xf>
    <xf numFmtId="1" fontId="41" fillId="0" borderId="0" xfId="0" applyNumberFormat="1" applyFont="1" applyFill="1"/>
    <xf numFmtId="1" fontId="30" fillId="0" borderId="25" xfId="0" applyNumberFormat="1" applyFont="1" applyFill="1" applyBorder="1" applyAlignment="1">
      <alignment horizontal="right" vertical="center"/>
    </xf>
    <xf numFmtId="1" fontId="41" fillId="0" borderId="40" xfId="0" applyNumberFormat="1" applyFont="1" applyFill="1" applyBorder="1"/>
    <xf numFmtId="0" fontId="41" fillId="4" borderId="25" xfId="0" applyNumberFormat="1" applyFont="1" applyFill="1" applyBorder="1"/>
    <xf numFmtId="0" fontId="41" fillId="4" borderId="42" xfId="0" applyNumberFormat="1" applyFont="1" applyFill="1" applyBorder="1"/>
    <xf numFmtId="1" fontId="30" fillId="0" borderId="42" xfId="0" applyNumberFormat="1" applyFont="1" applyFill="1" applyBorder="1" applyAlignment="1">
      <alignment horizontal="right" vertical="center"/>
    </xf>
    <xf numFmtId="1" fontId="30" fillId="0" borderId="43" xfId="0" applyNumberFormat="1" applyFont="1" applyFill="1" applyBorder="1" applyAlignment="1">
      <alignment horizontal="right" vertical="center"/>
    </xf>
    <xf numFmtId="0" fontId="43" fillId="0" borderId="31" xfId="0" applyNumberFormat="1" applyFont="1" applyFill="1" applyBorder="1"/>
    <xf numFmtId="0" fontId="43" fillId="0" borderId="0" xfId="0" applyNumberFormat="1" applyFont="1" applyFill="1"/>
    <xf numFmtId="0" fontId="42" fillId="0" borderId="0" xfId="0" applyNumberFormat="1" applyFont="1" applyFill="1"/>
    <xf numFmtId="0" fontId="44" fillId="0" borderId="0" xfId="0" applyNumberFormat="1" applyFont="1"/>
    <xf numFmtId="0" fontId="41" fillId="0" borderId="0" xfId="0" applyNumberFormat="1" applyFont="1"/>
    <xf numFmtId="187" fontId="31" fillId="3" borderId="39" xfId="7" applyNumberFormat="1" applyFont="1" applyFill="1" applyBorder="1" applyAlignment="1">
      <alignment horizontal="center" vertical="center" wrapText="1"/>
    </xf>
    <xf numFmtId="187" fontId="31" fillId="3" borderId="25" xfId="5" applyNumberFormat="1" applyFont="1" applyFill="1" applyBorder="1" applyAlignment="1">
      <alignment horizontal="center" vertical="top" wrapText="1"/>
    </xf>
    <xf numFmtId="187" fontId="31" fillId="3" borderId="40" xfId="5" applyNumberFormat="1" applyFont="1" applyFill="1" applyBorder="1" applyAlignment="1">
      <alignment horizontal="center" vertical="top" wrapText="1"/>
    </xf>
    <xf numFmtId="185" fontId="31" fillId="2" borderId="25" xfId="0" applyNumberFormat="1" applyFont="1" applyFill="1" applyBorder="1" applyAlignment="1">
      <alignment horizontal="left"/>
    </xf>
    <xf numFmtId="3" fontId="31" fillId="0" borderId="30" xfId="8" applyNumberFormat="1" applyFont="1" applyFill="1" applyBorder="1" applyAlignment="1">
      <alignment horizontal="right" wrapText="1"/>
    </xf>
    <xf numFmtId="10" fontId="42" fillId="0" borderId="0" xfId="9" applyNumberFormat="1" applyFont="1"/>
    <xf numFmtId="188" fontId="42" fillId="0" borderId="0" xfId="0" applyNumberFormat="1" applyFont="1"/>
    <xf numFmtId="0" fontId="42" fillId="0" borderId="0" xfId="0" applyNumberFormat="1" applyFont="1"/>
    <xf numFmtId="185" fontId="31" fillId="2" borderId="25" xfId="0" applyNumberFormat="1" applyFont="1" applyFill="1" applyBorder="1" applyAlignment="1">
      <alignment horizontal="left" vertical="top" wrapText="1"/>
    </xf>
    <xf numFmtId="3" fontId="31" fillId="0" borderId="25" xfId="8" applyNumberFormat="1" applyFont="1" applyFill="1" applyBorder="1" applyAlignment="1">
      <alignment horizontal="right" wrapText="1"/>
    </xf>
    <xf numFmtId="0" fontId="42" fillId="0" borderId="25" xfId="0" applyNumberFormat="1" applyFont="1" applyBorder="1"/>
    <xf numFmtId="185" fontId="30" fillId="2" borderId="25" xfId="0" applyNumberFormat="1" applyFont="1" applyFill="1" applyBorder="1" applyAlignment="1">
      <alignment horizontal="left"/>
    </xf>
    <xf numFmtId="3" fontId="30" fillId="0" borderId="25" xfId="8" applyNumberFormat="1" applyFont="1" applyFill="1" applyBorder="1" applyAlignment="1">
      <alignment horizontal="right" wrapText="1"/>
    </xf>
    <xf numFmtId="186" fontId="30" fillId="0" borderId="25" xfId="1" applyNumberFormat="1" applyFont="1" applyFill="1" applyBorder="1" applyAlignment="1">
      <alignment horizontal="right" wrapText="1"/>
    </xf>
    <xf numFmtId="0" fontId="45" fillId="0" borderId="0" xfId="0" applyFont="1"/>
    <xf numFmtId="3" fontId="30" fillId="0" borderId="0" xfId="8" applyNumberFormat="1" applyFont="1" applyFill="1" applyBorder="1" applyAlignment="1">
      <alignment horizontal="right" wrapText="1"/>
    </xf>
    <xf numFmtId="0" fontId="43" fillId="0" borderId="0" xfId="0" applyNumberFormat="1" applyFont="1"/>
    <xf numFmtId="0" fontId="46" fillId="0" borderId="0" xfId="0" applyNumberFormat="1" applyFont="1"/>
    <xf numFmtId="3" fontId="32" fillId="0" borderId="0" xfId="8" applyNumberFormat="1" applyFont="1" applyFill="1" applyBorder="1" applyAlignment="1">
      <alignment horizontal="right" wrapText="1"/>
    </xf>
    <xf numFmtId="0" fontId="41" fillId="0" borderId="0" xfId="0" applyNumberFormat="1" applyFont="1" applyAlignment="1">
      <alignment horizontal="center"/>
    </xf>
    <xf numFmtId="0" fontId="42" fillId="6" borderId="25" xfId="0" applyNumberFormat="1" applyFont="1" applyFill="1" applyBorder="1" applyAlignment="1">
      <alignment vertical="center" wrapText="1"/>
    </xf>
    <xf numFmtId="0" fontId="42" fillId="6" borderId="50" xfId="0" applyNumberFormat="1" applyFont="1" applyFill="1" applyBorder="1" applyAlignment="1">
      <alignment vertical="center" wrapText="1"/>
    </xf>
    <xf numFmtId="0" fontId="42" fillId="6" borderId="25" xfId="0" applyNumberFormat="1" applyFont="1" applyFill="1" applyBorder="1" applyAlignment="1">
      <alignment horizontal="center" vertical="center" wrapText="1"/>
    </xf>
    <xf numFmtId="185" fontId="31" fillId="0" borderId="25" xfId="0" applyNumberFormat="1" applyFont="1" applyFill="1" applyBorder="1" applyAlignment="1">
      <alignment horizontal="left"/>
    </xf>
    <xf numFmtId="190" fontId="35" fillId="0" borderId="25" xfId="2" applyNumberFormat="1" applyFont="1" applyFill="1" applyBorder="1" applyAlignment="1">
      <alignment horizontal="right" vertical="top"/>
    </xf>
    <xf numFmtId="185" fontId="30" fillId="0" borderId="25" xfId="0" applyNumberFormat="1" applyFont="1" applyFill="1" applyBorder="1" applyAlignment="1">
      <alignment horizontal="left"/>
    </xf>
    <xf numFmtId="190" fontId="32" fillId="4" borderId="25" xfId="2" applyNumberFormat="1" applyFont="1" applyFill="1" applyBorder="1" applyAlignment="1">
      <alignment horizontal="right" vertical="top"/>
    </xf>
    <xf numFmtId="186" fontId="32" fillId="4" borderId="25" xfId="1" applyNumberFormat="1" applyFont="1" applyFill="1" applyBorder="1" applyAlignment="1">
      <alignment horizontal="right" vertical="top"/>
    </xf>
    <xf numFmtId="0" fontId="42" fillId="0" borderId="0" xfId="0" applyNumberFormat="1" applyFont="1" applyBorder="1"/>
    <xf numFmtId="185" fontId="30" fillId="0" borderId="0" xfId="0" applyNumberFormat="1" applyFont="1" applyFill="1" applyBorder="1" applyAlignment="1">
      <alignment horizontal="left"/>
    </xf>
    <xf numFmtId="190" fontId="32" fillId="4" borderId="0" xfId="2" applyNumberFormat="1" applyFont="1" applyFill="1" applyBorder="1" applyAlignment="1">
      <alignment horizontal="right" vertical="top"/>
    </xf>
    <xf numFmtId="0" fontId="31" fillId="6" borderId="25" xfId="4" applyFont="1" applyFill="1" applyBorder="1" applyAlignment="1">
      <alignment horizontal="center" vertical="center" wrapText="1"/>
    </xf>
    <xf numFmtId="190" fontId="41" fillId="0" borderId="0" xfId="0" applyNumberFormat="1" applyFont="1"/>
    <xf numFmtId="2" fontId="41" fillId="0" borderId="0" xfId="0" applyNumberFormat="1" applyFont="1"/>
    <xf numFmtId="191" fontId="41" fillId="0" borderId="0" xfId="0" applyNumberFormat="1" applyFont="1"/>
    <xf numFmtId="186" fontId="41" fillId="0" borderId="0" xfId="1" applyNumberFormat="1" applyFont="1"/>
    <xf numFmtId="1" fontId="41" fillId="0" borderId="0" xfId="0" applyNumberFormat="1" applyFont="1"/>
    <xf numFmtId="186" fontId="41" fillId="0" borderId="0" xfId="0" applyNumberFormat="1" applyFont="1"/>
    <xf numFmtId="186" fontId="47" fillId="0" borderId="0" xfId="0" applyNumberFormat="1" applyFont="1"/>
    <xf numFmtId="192" fontId="47" fillId="0" borderId="0" xfId="0" applyNumberFormat="1" applyFont="1"/>
    <xf numFmtId="0" fontId="41" fillId="0" borderId="0" xfId="0" quotePrefix="1" applyNumberFormat="1" applyFont="1"/>
    <xf numFmtId="0" fontId="42" fillId="6" borderId="50" xfId="0" applyNumberFormat="1" applyFont="1" applyFill="1" applyBorder="1" applyAlignment="1">
      <alignment horizontal="center" vertical="center" wrapText="1"/>
    </xf>
    <xf numFmtId="0" fontId="31" fillId="6" borderId="51" xfId="4" applyFont="1" applyFill="1" applyBorder="1" applyAlignment="1">
      <alignment horizontal="center" vertical="center" wrapText="1"/>
    </xf>
    <xf numFmtId="0" fontId="42" fillId="0" borderId="25" xfId="0" applyNumberFormat="1" applyFont="1" applyBorder="1" applyAlignment="1">
      <alignment vertical="center" wrapText="1"/>
    </xf>
    <xf numFmtId="186" fontId="31" fillId="4" borderId="25" xfId="1" applyNumberFormat="1" applyFont="1" applyFill="1" applyBorder="1" applyAlignment="1">
      <alignment horizontal="right" vertical="top"/>
    </xf>
    <xf numFmtId="190" fontId="31" fillId="0" borderId="25" xfId="2" applyNumberFormat="1" applyFont="1" applyFill="1" applyBorder="1" applyAlignment="1">
      <alignment horizontal="right" vertical="top"/>
    </xf>
    <xf numFmtId="190" fontId="31" fillId="0" borderId="25" xfId="2" applyNumberFormat="1" applyFont="1" applyFill="1" applyBorder="1" applyAlignment="1">
      <alignment horizontal="right"/>
    </xf>
    <xf numFmtId="193" fontId="31" fillId="0" borderId="25" xfId="2" applyNumberFormat="1" applyFont="1" applyFill="1" applyBorder="1" applyAlignment="1">
      <alignment horizontal="right"/>
    </xf>
    <xf numFmtId="194" fontId="31" fillId="0" borderId="25" xfId="2" applyNumberFormat="1" applyFont="1" applyFill="1" applyBorder="1" applyAlignment="1">
      <alignment horizontal="right" vertical="top"/>
    </xf>
    <xf numFmtId="191" fontId="31" fillId="0" borderId="25" xfId="2" applyNumberFormat="1" applyFont="1" applyFill="1" applyBorder="1" applyAlignment="1">
      <alignment horizontal="right" vertical="top"/>
    </xf>
    <xf numFmtId="193" fontId="31" fillId="0" borderId="25" xfId="2" applyNumberFormat="1" applyFont="1" applyFill="1" applyBorder="1" applyAlignment="1">
      <alignment horizontal="right" vertical="top"/>
    </xf>
    <xf numFmtId="186" fontId="30" fillId="4" borderId="25" xfId="1" applyNumberFormat="1" applyFont="1" applyFill="1" applyBorder="1" applyAlignment="1">
      <alignment horizontal="right" vertical="top"/>
    </xf>
    <xf numFmtId="190" fontId="30" fillId="0" borderId="25" xfId="2" applyNumberFormat="1" applyFont="1" applyFill="1" applyBorder="1" applyAlignment="1">
      <alignment horizontal="right" vertical="top"/>
    </xf>
    <xf numFmtId="1" fontId="48" fillId="0" borderId="25" xfId="1" applyNumberFormat="1" applyFont="1" applyFill="1" applyBorder="1" applyAlignment="1">
      <alignment vertical="center"/>
    </xf>
    <xf numFmtId="193" fontId="48" fillId="0" borderId="25" xfId="1" applyNumberFormat="1" applyFont="1" applyFill="1" applyBorder="1" applyAlignment="1">
      <alignment horizontal="right" vertical="center"/>
    </xf>
    <xf numFmtId="166" fontId="48" fillId="0" borderId="25" xfId="1" applyNumberFormat="1" applyFont="1" applyFill="1" applyBorder="1" applyAlignment="1">
      <alignment vertical="center"/>
    </xf>
    <xf numFmtId="2" fontId="48" fillId="0" borderId="25" xfId="1" applyNumberFormat="1" applyFont="1" applyFill="1" applyBorder="1" applyAlignment="1">
      <alignment vertical="center"/>
    </xf>
    <xf numFmtId="0" fontId="49" fillId="0" borderId="0" xfId="0" applyNumberFormat="1" applyFont="1"/>
    <xf numFmtId="0" fontId="42" fillId="0" borderId="0" xfId="0" applyNumberFormat="1" applyFont="1" applyBorder="1" applyAlignment="1">
      <alignment vertical="center" wrapText="1"/>
    </xf>
    <xf numFmtId="195" fontId="42" fillId="0" borderId="0" xfId="0" applyNumberFormat="1" applyFont="1"/>
    <xf numFmtId="196" fontId="41" fillId="0" borderId="0" xfId="0" applyNumberFormat="1" applyFont="1"/>
    <xf numFmtId="0" fontId="43" fillId="0" borderId="0" xfId="0" applyFont="1"/>
    <xf numFmtId="194" fontId="41" fillId="0" borderId="0" xfId="0" applyNumberFormat="1" applyFont="1"/>
    <xf numFmtId="166" fontId="41" fillId="0" borderId="0" xfId="0" applyNumberFormat="1" applyFont="1"/>
    <xf numFmtId="0" fontId="40" fillId="0" borderId="50" xfId="0" applyNumberFormat="1" applyFont="1" applyFill="1" applyBorder="1" applyAlignment="1">
      <alignment vertical="center"/>
    </xf>
    <xf numFmtId="0" fontId="40" fillId="0" borderId="26" xfId="0" applyNumberFormat="1" applyFont="1" applyFill="1" applyBorder="1" applyAlignment="1">
      <alignment vertical="center"/>
    </xf>
    <xf numFmtId="190" fontId="31" fillId="4" borderId="25" xfId="2" applyNumberFormat="1" applyFont="1" applyFill="1" applyBorder="1" applyAlignment="1">
      <alignment horizontal="right" vertical="top"/>
    </xf>
    <xf numFmtId="190" fontId="30" fillId="4" borderId="25" xfId="2" applyNumberFormat="1" applyFont="1" applyFill="1" applyBorder="1" applyAlignment="1">
      <alignment horizontal="right" vertical="top"/>
    </xf>
    <xf numFmtId="194" fontId="30" fillId="4" borderId="25" xfId="2" applyNumberFormat="1" applyFont="1" applyFill="1" applyBorder="1" applyAlignment="1">
      <alignment horizontal="right" vertical="top"/>
    </xf>
    <xf numFmtId="17" fontId="30" fillId="0" borderId="0" xfId="4" applyNumberFormat="1" applyFont="1" applyBorder="1" applyAlignment="1">
      <alignment horizontal="left"/>
    </xf>
    <xf numFmtId="2" fontId="0" fillId="0" borderId="0" xfId="0" applyNumberFormat="1"/>
    <xf numFmtId="3" fontId="49" fillId="0" borderId="0" xfId="0" applyNumberFormat="1" applyFont="1" applyBorder="1" applyAlignment="1">
      <alignment vertical="center" wrapText="1"/>
    </xf>
    <xf numFmtId="17" fontId="31" fillId="0" borderId="0" xfId="4" applyNumberFormat="1" applyFont="1" applyBorder="1" applyAlignment="1">
      <alignment horizontal="left"/>
    </xf>
    <xf numFmtId="195" fontId="31" fillId="4" borderId="25" xfId="2" applyNumberFormat="1" applyFont="1" applyFill="1" applyBorder="1" applyAlignment="1">
      <alignment horizontal="right" vertical="top"/>
    </xf>
    <xf numFmtId="194" fontId="31" fillId="4" borderId="25" xfId="2" applyNumberFormat="1" applyFont="1" applyFill="1" applyBorder="1" applyAlignment="1">
      <alignment horizontal="right" vertical="top"/>
    </xf>
    <xf numFmtId="197" fontId="30" fillId="4" borderId="25" xfId="2" applyNumberFormat="1" applyFont="1" applyFill="1" applyBorder="1" applyAlignment="1">
      <alignment horizontal="right" vertical="top"/>
    </xf>
    <xf numFmtId="195" fontId="30" fillId="4" borderId="25" xfId="2" applyNumberFormat="1" applyFont="1" applyFill="1" applyBorder="1" applyAlignment="1">
      <alignment horizontal="right" vertical="top"/>
    </xf>
    <xf numFmtId="198" fontId="30" fillId="4" borderId="25" xfId="2" applyNumberFormat="1" applyFont="1" applyFill="1" applyBorder="1" applyAlignment="1">
      <alignment horizontal="right" vertical="top"/>
    </xf>
    <xf numFmtId="189" fontId="30" fillId="4" borderId="25" xfId="2" applyNumberFormat="1" applyFont="1" applyFill="1" applyBorder="1" applyAlignment="1">
      <alignment horizontal="right" vertical="top"/>
    </xf>
    <xf numFmtId="199" fontId="30" fillId="4" borderId="25" xfId="2" applyNumberFormat="1" applyFont="1" applyFill="1" applyBorder="1" applyAlignment="1">
      <alignment horizontal="right" vertical="top"/>
    </xf>
    <xf numFmtId="200" fontId="30" fillId="4" borderId="25" xfId="2" applyNumberFormat="1" applyFont="1" applyFill="1" applyBorder="1" applyAlignment="1">
      <alignment horizontal="right" vertical="top"/>
    </xf>
    <xf numFmtId="194" fontId="30" fillId="0" borderId="25" xfId="2" applyNumberFormat="1" applyFont="1" applyFill="1" applyBorder="1" applyAlignment="1">
      <alignment horizontal="right" vertical="top"/>
    </xf>
    <xf numFmtId="190" fontId="31" fillId="0" borderId="0" xfId="2" applyNumberFormat="1" applyFont="1" applyFill="1" applyBorder="1" applyAlignment="1">
      <alignment horizontal="right" vertical="top"/>
    </xf>
    <xf numFmtId="190" fontId="30" fillId="4" borderId="0" xfId="2" applyNumberFormat="1" applyFont="1" applyFill="1" applyBorder="1" applyAlignment="1">
      <alignment horizontal="right" vertical="top"/>
    </xf>
    <xf numFmtId="189" fontId="30" fillId="4" borderId="0" xfId="2" applyNumberFormat="1" applyFont="1" applyFill="1" applyBorder="1" applyAlignment="1">
      <alignment horizontal="right" vertical="top"/>
    </xf>
    <xf numFmtId="190" fontId="31" fillId="4" borderId="0" xfId="2" applyNumberFormat="1" applyFont="1" applyFill="1" applyBorder="1" applyAlignment="1">
      <alignment horizontal="right" vertical="top"/>
    </xf>
    <xf numFmtId="9" fontId="41" fillId="0" borderId="0" xfId="9" applyFont="1"/>
    <xf numFmtId="196" fontId="0" fillId="0" borderId="0" xfId="0" applyNumberFormat="1"/>
    <xf numFmtId="0" fontId="40" fillId="4" borderId="0" xfId="0" applyNumberFormat="1" applyFont="1" applyFill="1" applyBorder="1" applyAlignment="1">
      <alignment horizontal="left" vertical="center"/>
    </xf>
    <xf numFmtId="201" fontId="30" fillId="4" borderId="25" xfId="2" applyNumberFormat="1" applyFont="1" applyFill="1" applyBorder="1" applyAlignment="1">
      <alignment horizontal="right" vertical="top"/>
    </xf>
    <xf numFmtId="202" fontId="30" fillId="4" borderId="25" xfId="2" applyNumberFormat="1" applyFont="1" applyFill="1" applyBorder="1" applyAlignment="1">
      <alignment horizontal="right" vertical="top"/>
    </xf>
    <xf numFmtId="203" fontId="30" fillId="4" borderId="25" xfId="2" applyNumberFormat="1" applyFont="1" applyFill="1" applyBorder="1" applyAlignment="1">
      <alignment horizontal="right" vertical="top"/>
    </xf>
    <xf numFmtId="166" fontId="0" fillId="0" borderId="0" xfId="0" applyNumberFormat="1"/>
    <xf numFmtId="0" fontId="44" fillId="0" borderId="0" xfId="0" applyNumberFormat="1" applyFont="1" applyAlignment="1">
      <alignment horizontal="left"/>
    </xf>
    <xf numFmtId="0" fontId="50" fillId="6" borderId="25" xfId="0" applyNumberFormat="1" applyFont="1" applyFill="1" applyBorder="1" applyAlignment="1">
      <alignment horizontal="center" vertical="center"/>
    </xf>
    <xf numFmtId="1" fontId="42" fillId="0" borderId="25" xfId="0" applyNumberFormat="1" applyFont="1" applyFill="1" applyBorder="1"/>
    <xf numFmtId="1" fontId="31" fillId="4" borderId="25" xfId="2" applyNumberFormat="1" applyFont="1" applyFill="1" applyBorder="1" applyAlignment="1">
      <alignment horizontal="right" vertical="top"/>
    </xf>
    <xf numFmtId="166" fontId="31" fillId="4" borderId="25" xfId="2" applyNumberFormat="1" applyFont="1" applyFill="1" applyBorder="1" applyAlignment="1">
      <alignment horizontal="right" vertical="top"/>
    </xf>
    <xf numFmtId="185" fontId="30" fillId="0" borderId="25" xfId="6" applyNumberFormat="1" applyFont="1" applyFill="1" applyBorder="1" applyAlignment="1">
      <alignment horizontal="left"/>
    </xf>
    <xf numFmtId="1" fontId="41" fillId="4" borderId="25" xfId="0" applyNumberFormat="1" applyFont="1" applyFill="1" applyBorder="1"/>
    <xf numFmtId="1" fontId="30" fillId="4" borderId="25" xfId="2" applyNumberFormat="1" applyFont="1" applyFill="1" applyBorder="1" applyAlignment="1">
      <alignment horizontal="right" vertical="top"/>
    </xf>
    <xf numFmtId="166" fontId="30" fillId="4" borderId="25" xfId="2" applyNumberFormat="1" applyFont="1" applyFill="1" applyBorder="1" applyAlignment="1">
      <alignment horizontal="right" vertical="top"/>
    </xf>
    <xf numFmtId="1" fontId="30" fillId="0" borderId="25" xfId="2" applyNumberFormat="1" applyFont="1" applyFill="1" applyBorder="1" applyAlignment="1">
      <alignment horizontal="right" vertical="top"/>
    </xf>
    <xf numFmtId="166" fontId="30" fillId="0" borderId="25" xfId="2" applyNumberFormat="1" applyFont="1" applyFill="1" applyBorder="1" applyAlignment="1">
      <alignment horizontal="right" vertical="top"/>
    </xf>
    <xf numFmtId="166" fontId="41" fillId="0" borderId="0" xfId="0" applyNumberFormat="1" applyFont="1" applyBorder="1"/>
    <xf numFmtId="0" fontId="51" fillId="0" borderId="0" xfId="0" applyFont="1"/>
    <xf numFmtId="0" fontId="50" fillId="6" borderId="25"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51" fillId="0" borderId="0" xfId="0" applyFont="1" applyAlignment="1">
      <alignment horizontal="right"/>
    </xf>
    <xf numFmtId="186" fontId="30" fillId="0" borderId="25" xfId="0" applyNumberFormat="1" applyFont="1" applyFill="1" applyBorder="1" applyAlignment="1">
      <alignment horizontal="center" vertical="center" wrapText="1"/>
    </xf>
    <xf numFmtId="186" fontId="30" fillId="0" borderId="25" xfId="0" applyNumberFormat="1" applyFont="1" applyFill="1" applyBorder="1" applyAlignment="1">
      <alignment horizontal="left" vertical="top" wrapText="1"/>
    </xf>
    <xf numFmtId="204" fontId="41" fillId="0" borderId="25" xfId="1" applyNumberFormat="1" applyFont="1" applyFill="1" applyBorder="1" applyAlignment="1">
      <alignment horizontal="right"/>
    </xf>
    <xf numFmtId="186" fontId="41" fillId="0" borderId="25" xfId="1" applyNumberFormat="1" applyFont="1" applyFill="1" applyBorder="1" applyAlignment="1">
      <alignment horizontal="right"/>
    </xf>
    <xf numFmtId="204" fontId="30" fillId="0" borderId="25" xfId="1" applyNumberFormat="1" applyFont="1" applyFill="1" applyBorder="1" applyAlignment="1">
      <alignment horizontal="right"/>
    </xf>
    <xf numFmtId="186" fontId="30" fillId="0" borderId="25" xfId="1" applyNumberFormat="1" applyFont="1" applyFill="1" applyBorder="1" applyAlignment="1">
      <alignment horizontal="right"/>
    </xf>
    <xf numFmtId="204" fontId="30" fillId="0" borderId="30" xfId="1" applyNumberFormat="1" applyFont="1" applyFill="1" applyBorder="1" applyAlignment="1">
      <alignment horizontal="right" vertical="top"/>
    </xf>
    <xf numFmtId="166" fontId="51" fillId="0" borderId="0" xfId="0" applyNumberFormat="1" applyFont="1"/>
    <xf numFmtId="186" fontId="30" fillId="0" borderId="25" xfId="1" applyNumberFormat="1" applyFont="1" applyFill="1" applyBorder="1" applyAlignment="1">
      <alignment horizontal="right" vertical="top"/>
    </xf>
    <xf numFmtId="186" fontId="31" fillId="0" borderId="25" xfId="0" applyNumberFormat="1" applyFont="1" applyFill="1" applyBorder="1" applyAlignment="1">
      <alignment horizontal="left" vertical="top" wrapText="1"/>
    </xf>
    <xf numFmtId="186" fontId="42" fillId="0" borderId="25" xfId="1" applyNumberFormat="1" applyFont="1" applyFill="1" applyBorder="1" applyAlignment="1">
      <alignment horizontal="right"/>
    </xf>
    <xf numFmtId="166" fontId="52" fillId="0" borderId="0" xfId="0" applyNumberFormat="1" applyFont="1"/>
    <xf numFmtId="186" fontId="31" fillId="0" borderId="25" xfId="0" applyNumberFormat="1" applyFont="1" applyFill="1" applyBorder="1" applyAlignment="1">
      <alignment horizontal="center" vertical="center" wrapText="1"/>
    </xf>
    <xf numFmtId="1" fontId="51" fillId="0" borderId="0" xfId="0" applyNumberFormat="1" applyFont="1"/>
    <xf numFmtId="204" fontId="30" fillId="4" borderId="25" xfId="1" applyNumberFormat="1" applyFont="1" applyFill="1" applyBorder="1" applyAlignment="1">
      <alignment horizontal="right" vertical="top"/>
    </xf>
    <xf numFmtId="164" fontId="30" fillId="0" borderId="25" xfId="1" applyNumberFormat="1" applyFont="1" applyFill="1" applyBorder="1" applyAlignment="1">
      <alignment horizontal="right" vertical="top"/>
    </xf>
    <xf numFmtId="186" fontId="30" fillId="0" borderId="25" xfId="1" applyNumberFormat="1" applyFont="1" applyFill="1" applyBorder="1" applyAlignment="1">
      <alignment vertical="center"/>
    </xf>
    <xf numFmtId="186" fontId="41" fillId="0" borderId="25" xfId="1" applyNumberFormat="1" applyFont="1" applyFill="1" applyBorder="1" applyAlignment="1">
      <alignment vertical="center"/>
    </xf>
    <xf numFmtId="186" fontId="30" fillId="4" borderId="25" xfId="1" applyNumberFormat="1" applyFont="1" applyFill="1" applyBorder="1" applyAlignment="1">
      <alignment vertical="center"/>
    </xf>
    <xf numFmtId="186" fontId="31" fillId="0" borderId="25" xfId="1" applyNumberFormat="1" applyFont="1" applyFill="1" applyBorder="1" applyAlignment="1">
      <alignment horizontal="right" vertical="top"/>
    </xf>
    <xf numFmtId="0" fontId="31" fillId="0" borderId="25" xfId="0" applyFont="1" applyFill="1" applyBorder="1" applyAlignment="1">
      <alignment horizontal="center" vertical="top" wrapText="1"/>
    </xf>
    <xf numFmtId="204" fontId="34" fillId="0" borderId="25" xfId="0" applyNumberFormat="1" applyFont="1" applyFill="1" applyBorder="1" applyAlignment="1">
      <alignment horizontal="left" vertical="top" wrapText="1"/>
    </xf>
    <xf numFmtId="164" fontId="41" fillId="0" borderId="25" xfId="1" quotePrefix="1" applyNumberFormat="1" applyFont="1" applyFill="1" applyBorder="1" applyAlignment="1">
      <alignment horizontal="right"/>
    </xf>
    <xf numFmtId="186" fontId="41" fillId="0" borderId="25" xfId="1" quotePrefix="1" applyNumberFormat="1" applyFont="1" applyFill="1" applyBorder="1" applyAlignment="1">
      <alignment horizontal="right"/>
    </xf>
    <xf numFmtId="164" fontId="30" fillId="4" borderId="25" xfId="1" applyNumberFormat="1" applyFont="1" applyFill="1" applyBorder="1" applyAlignment="1">
      <alignment horizontal="right" vertical="top"/>
    </xf>
    <xf numFmtId="204" fontId="41" fillId="0" borderId="25" xfId="1" quotePrefix="1" applyNumberFormat="1" applyFont="1" applyFill="1" applyBorder="1" applyAlignment="1">
      <alignment horizontal="right"/>
    </xf>
    <xf numFmtId="204" fontId="31" fillId="0" borderId="25" xfId="0" applyNumberFormat="1" applyFont="1" applyFill="1" applyBorder="1" applyAlignment="1">
      <alignment horizontal="center" vertical="top" wrapText="1"/>
    </xf>
    <xf numFmtId="204" fontId="31" fillId="0" borderId="25" xfId="0" applyNumberFormat="1" applyFont="1" applyFill="1" applyBorder="1" applyAlignment="1">
      <alignment horizontal="left" vertical="top" wrapText="1"/>
    </xf>
    <xf numFmtId="204" fontId="31" fillId="4" borderId="25" xfId="1" applyNumberFormat="1" applyFont="1" applyFill="1" applyBorder="1" applyAlignment="1">
      <alignment horizontal="right" vertical="top"/>
    </xf>
    <xf numFmtId="166" fontId="53" fillId="0" borderId="0" xfId="0" applyNumberFormat="1" applyFont="1"/>
    <xf numFmtId="204" fontId="30" fillId="0" borderId="25" xfId="0" applyNumberFormat="1" applyFont="1" applyFill="1" applyBorder="1" applyAlignment="1">
      <alignment horizontal="left" vertical="top" wrapText="1"/>
    </xf>
    <xf numFmtId="1" fontId="41" fillId="0" borderId="25" xfId="1" applyNumberFormat="1" applyFont="1" applyFill="1" applyBorder="1" applyAlignment="1">
      <alignment horizontal="right"/>
    </xf>
    <xf numFmtId="204" fontId="30" fillId="0" borderId="25" xfId="0" applyNumberFormat="1" applyFont="1" applyFill="1" applyBorder="1" applyAlignment="1">
      <alignment horizontal="center" vertical="center" wrapText="1"/>
    </xf>
    <xf numFmtId="1" fontId="42" fillId="0" borderId="25" xfId="1" applyNumberFormat="1" applyFont="1" applyFill="1" applyBorder="1" applyAlignment="1">
      <alignment horizontal="right"/>
    </xf>
    <xf numFmtId="186" fontId="42" fillId="0" borderId="25" xfId="1" quotePrefix="1" applyNumberFormat="1" applyFont="1" applyFill="1" applyBorder="1" applyAlignment="1">
      <alignment horizontal="right"/>
    </xf>
    <xf numFmtId="0" fontId="41" fillId="0" borderId="0" xfId="0" applyFont="1" applyFill="1"/>
    <xf numFmtId="0" fontId="31" fillId="0" borderId="0" xfId="0" applyFont="1" applyFill="1" applyBorder="1" applyAlignment="1">
      <alignment horizontal="center" vertical="top" wrapText="1"/>
    </xf>
    <xf numFmtId="204" fontId="31" fillId="0" borderId="0" xfId="1" applyNumberFormat="1" applyFont="1" applyFill="1" applyBorder="1" applyAlignment="1">
      <alignment horizontal="right" vertical="top"/>
    </xf>
    <xf numFmtId="0" fontId="41" fillId="0" borderId="0" xfId="0" applyFont="1"/>
    <xf numFmtId="0" fontId="51" fillId="0" borderId="0" xfId="0" applyFont="1" applyFill="1"/>
    <xf numFmtId="2" fontId="51" fillId="0" borderId="0" xfId="0" applyNumberFormat="1" applyFont="1"/>
    <xf numFmtId="2" fontId="52" fillId="7" borderId="0" xfId="0" applyNumberFormat="1" applyFont="1" applyFill="1"/>
    <xf numFmtId="2" fontId="54" fillId="0" borderId="0" xfId="0" applyNumberFormat="1" applyFont="1" applyFill="1"/>
    <xf numFmtId="0" fontId="51" fillId="7" borderId="0" xfId="0" applyFont="1" applyFill="1"/>
    <xf numFmtId="186" fontId="30" fillId="0" borderId="25" xfId="0" applyNumberFormat="1" applyFont="1" applyFill="1" applyBorder="1" applyAlignment="1">
      <alignment horizontal="center" vertical="top" wrapText="1"/>
    </xf>
    <xf numFmtId="166" fontId="51" fillId="0" borderId="0" xfId="0" applyNumberFormat="1" applyFont="1" applyFill="1"/>
    <xf numFmtId="166" fontId="41" fillId="0" borderId="25" xfId="0" applyNumberFormat="1" applyFont="1" applyBorder="1"/>
    <xf numFmtId="164" fontId="41" fillId="0" borderId="25" xfId="1" applyNumberFormat="1" applyFont="1" applyFill="1" applyBorder="1" applyAlignment="1">
      <alignment horizontal="right"/>
    </xf>
    <xf numFmtId="186" fontId="51" fillId="0" borderId="25" xfId="0" applyNumberFormat="1" applyFont="1" applyFill="1" applyBorder="1"/>
    <xf numFmtId="186" fontId="30" fillId="0" borderId="25" xfId="0" applyNumberFormat="1" applyFont="1" applyFill="1" applyBorder="1" applyAlignment="1">
      <alignment horizontal="right" vertical="top" wrapText="1"/>
    </xf>
    <xf numFmtId="166" fontId="41" fillId="0" borderId="25" xfId="1" applyNumberFormat="1" applyFont="1" applyFill="1" applyBorder="1" applyAlignment="1">
      <alignment horizontal="right"/>
    </xf>
    <xf numFmtId="166" fontId="42" fillId="0" borderId="25" xfId="1" applyNumberFormat="1" applyFont="1" applyFill="1" applyBorder="1" applyAlignment="1">
      <alignment horizontal="right"/>
    </xf>
    <xf numFmtId="0" fontId="42" fillId="0" borderId="0" xfId="0" applyFont="1" applyFill="1"/>
    <xf numFmtId="0" fontId="55" fillId="0" borderId="0" xfId="0" applyFont="1" applyFill="1"/>
    <xf numFmtId="0" fontId="40" fillId="0" borderId="44" xfId="0" applyNumberFormat="1" applyFont="1" applyFill="1" applyBorder="1" applyAlignment="1">
      <alignment vertical="center"/>
    </xf>
    <xf numFmtId="0" fontId="50" fillId="0" borderId="50" xfId="0" applyFont="1" applyFill="1" applyBorder="1" applyAlignment="1">
      <alignment horizontal="center" vertical="center" wrapText="1"/>
    </xf>
    <xf numFmtId="0" fontId="42" fillId="0" borderId="50" xfId="0" applyNumberFormat="1" applyFont="1" applyFill="1" applyBorder="1" applyAlignment="1">
      <alignment horizontal="center" vertical="center" wrapText="1"/>
    </xf>
    <xf numFmtId="0" fontId="50" fillId="0" borderId="28" xfId="0" applyFont="1" applyFill="1" applyBorder="1" applyAlignment="1">
      <alignment horizontal="right" vertical="top"/>
    </xf>
    <xf numFmtId="204" fontId="48" fillId="0" borderId="54" xfId="0" applyNumberFormat="1" applyFont="1" applyFill="1" applyBorder="1" applyAlignment="1">
      <alignment horizontal="left" vertical="top"/>
    </xf>
    <xf numFmtId="0" fontId="48" fillId="0" borderId="54" xfId="0" applyNumberFormat="1" applyFont="1" applyFill="1" applyBorder="1" applyAlignment="1">
      <alignment horizontal="right" vertical="top"/>
    </xf>
    <xf numFmtId="1" fontId="48" fillId="0" borderId="54" xfId="0" applyNumberFormat="1" applyFont="1" applyFill="1" applyBorder="1" applyAlignment="1">
      <alignment horizontal="right" vertical="top"/>
    </xf>
    <xf numFmtId="1" fontId="51" fillId="0" borderId="0" xfId="0" applyNumberFormat="1" applyFont="1" applyFill="1"/>
    <xf numFmtId="204" fontId="48" fillId="0" borderId="44" xfId="0" applyNumberFormat="1" applyFont="1" applyFill="1" applyBorder="1" applyAlignment="1">
      <alignment horizontal="left" vertical="top"/>
    </xf>
    <xf numFmtId="166" fontId="48" fillId="0" borderId="54" xfId="0" applyNumberFormat="1" applyFont="1" applyFill="1" applyBorder="1" applyAlignment="1">
      <alignment horizontal="right" vertical="top"/>
    </xf>
    <xf numFmtId="2" fontId="48" fillId="0" borderId="54" xfId="0" applyNumberFormat="1" applyFont="1" applyFill="1" applyBorder="1" applyAlignment="1">
      <alignment horizontal="right" vertical="top"/>
    </xf>
    <xf numFmtId="204" fontId="50" fillId="0" borderId="44" xfId="0" applyNumberFormat="1" applyFont="1" applyFill="1" applyBorder="1" applyAlignment="1">
      <alignment horizontal="left" vertical="top"/>
    </xf>
    <xf numFmtId="186" fontId="51" fillId="0" borderId="0" xfId="0" applyNumberFormat="1" applyFont="1" applyFill="1"/>
    <xf numFmtId="0" fontId="50" fillId="0" borderId="54" xfId="0" applyFont="1" applyFill="1" applyBorder="1" applyAlignment="1">
      <alignment horizontal="right" vertical="top"/>
    </xf>
    <xf numFmtId="204" fontId="48" fillId="0" borderId="25" xfId="0" applyNumberFormat="1" applyFont="1" applyFill="1" applyBorder="1" applyAlignment="1">
      <alignment horizontal="left" vertical="top"/>
    </xf>
    <xf numFmtId="2" fontId="48" fillId="0" borderId="25" xfId="0" applyNumberFormat="1" applyFont="1" applyFill="1" applyBorder="1" applyAlignment="1">
      <alignment horizontal="right" vertical="top"/>
    </xf>
    <xf numFmtId="186" fontId="48" fillId="0" borderId="44" xfId="0" applyNumberFormat="1" applyFont="1" applyFill="1" applyBorder="1" applyAlignment="1">
      <alignment horizontal="right" vertical="top"/>
    </xf>
    <xf numFmtId="164" fontId="48" fillId="0" borderId="54" xfId="0" applyNumberFormat="1" applyFont="1" applyFill="1" applyBorder="1" applyAlignment="1">
      <alignment horizontal="right" vertical="top"/>
    </xf>
    <xf numFmtId="186" fontId="48" fillId="0" borderId="54" xfId="0" applyNumberFormat="1" applyFont="1" applyFill="1" applyBorder="1" applyAlignment="1">
      <alignment horizontal="right" vertical="top"/>
    </xf>
    <xf numFmtId="205" fontId="48" fillId="0" borderId="54" xfId="0" applyNumberFormat="1" applyFont="1" applyFill="1" applyBorder="1" applyAlignment="1">
      <alignment horizontal="right" vertical="top"/>
    </xf>
    <xf numFmtId="206" fontId="48" fillId="0" borderId="54" xfId="0" applyNumberFormat="1" applyFont="1" applyFill="1" applyBorder="1" applyAlignment="1">
      <alignment horizontal="right" vertical="top"/>
    </xf>
    <xf numFmtId="204" fontId="48" fillId="0" borderId="54" xfId="0" applyNumberFormat="1" applyFont="1" applyFill="1" applyBorder="1" applyAlignment="1">
      <alignment horizontal="right" vertical="top"/>
    </xf>
    <xf numFmtId="164" fontId="48" fillId="0" borderId="44" xfId="0" applyNumberFormat="1" applyFont="1" applyFill="1" applyBorder="1" applyAlignment="1">
      <alignment horizontal="right" vertical="top"/>
    </xf>
    <xf numFmtId="2" fontId="41" fillId="0" borderId="25" xfId="1" quotePrefix="1" applyNumberFormat="1" applyFont="1" applyFill="1" applyBorder="1" applyAlignment="1">
      <alignment horizontal="right"/>
    </xf>
    <xf numFmtId="1" fontId="41" fillId="0" borderId="30" xfId="1" quotePrefix="1" applyNumberFormat="1" applyFont="1" applyFill="1" applyBorder="1" applyAlignment="1">
      <alignment horizontal="right"/>
    </xf>
    <xf numFmtId="1" fontId="41" fillId="0" borderId="44" xfId="1" quotePrefix="1" applyNumberFormat="1" applyFont="1" applyFill="1" applyBorder="1" applyAlignment="1">
      <alignment horizontal="right"/>
    </xf>
    <xf numFmtId="1" fontId="41" fillId="0" borderId="25" xfId="1" quotePrefix="1" applyNumberFormat="1" applyFont="1" applyFill="1" applyBorder="1" applyAlignment="1">
      <alignment horizontal="right"/>
    </xf>
    <xf numFmtId="186" fontId="41" fillId="0" borderId="44" xfId="1" quotePrefix="1" applyNumberFormat="1" applyFont="1" applyFill="1" applyBorder="1" applyAlignment="1">
      <alignment horizontal="right"/>
    </xf>
    <xf numFmtId="186" fontId="48" fillId="0" borderId="54" xfId="1" applyNumberFormat="1" applyFont="1" applyFill="1" applyBorder="1" applyAlignment="1">
      <alignment horizontal="right" vertical="top"/>
    </xf>
    <xf numFmtId="204" fontId="48" fillId="0" borderId="28" xfId="0" applyNumberFormat="1" applyFont="1" applyFill="1" applyBorder="1" applyAlignment="1">
      <alignment horizontal="left" vertical="top"/>
    </xf>
    <xf numFmtId="186" fontId="41" fillId="0" borderId="30" xfId="1" quotePrefix="1" applyNumberFormat="1" applyFont="1" applyFill="1" applyBorder="1" applyAlignment="1">
      <alignment horizontal="right"/>
    </xf>
    <xf numFmtId="186" fontId="48" fillId="0" borderId="0" xfId="1" applyNumberFormat="1" applyFont="1" applyFill="1" applyBorder="1" applyAlignment="1">
      <alignment horizontal="right" vertical="top"/>
    </xf>
    <xf numFmtId="204" fontId="50" fillId="0" borderId="54" xfId="0" applyNumberFormat="1" applyFont="1" applyFill="1" applyBorder="1" applyAlignment="1">
      <alignment horizontal="left" vertical="top"/>
    </xf>
    <xf numFmtId="186" fontId="50" fillId="0" borderId="54" xfId="0" applyNumberFormat="1" applyFont="1" applyFill="1" applyBorder="1" applyAlignment="1">
      <alignment horizontal="right" vertical="top"/>
    </xf>
    <xf numFmtId="0" fontId="48" fillId="0" borderId="25" xfId="0" applyFont="1" applyFill="1" applyBorder="1" applyAlignment="1">
      <alignment horizontal="left" vertical="top"/>
    </xf>
    <xf numFmtId="204" fontId="30" fillId="0" borderId="25" xfId="0" applyNumberFormat="1" applyFont="1" applyFill="1" applyBorder="1" applyAlignment="1">
      <alignment horizontal="right" vertical="top" wrapText="1"/>
    </xf>
    <xf numFmtId="204" fontId="31" fillId="0" borderId="25" xfId="3" applyNumberFormat="1" applyFont="1" applyFill="1" applyBorder="1" applyAlignment="1" applyProtection="1"/>
    <xf numFmtId="204" fontId="31" fillId="0" borderId="25" xfId="1" applyNumberFormat="1" applyFont="1" applyFill="1" applyBorder="1" applyAlignment="1">
      <alignment horizontal="right" vertical="top"/>
    </xf>
    <xf numFmtId="166" fontId="48" fillId="0" borderId="25" xfId="0" applyNumberFormat="1" applyFont="1" applyFill="1" applyBorder="1" applyAlignment="1">
      <alignment horizontal="right" vertical="top"/>
    </xf>
    <xf numFmtId="164" fontId="50" fillId="0" borderId="54" xfId="0" applyNumberFormat="1" applyFont="1" applyFill="1" applyBorder="1" applyAlignment="1">
      <alignment horizontal="right" vertical="top"/>
    </xf>
    <xf numFmtId="204" fontId="50" fillId="0" borderId="54" xfId="0" applyNumberFormat="1" applyFont="1" applyFill="1" applyBorder="1" applyAlignment="1">
      <alignment horizontal="right" vertical="top"/>
    </xf>
    <xf numFmtId="204" fontId="48" fillId="0" borderId="0" xfId="0" applyNumberFormat="1" applyFont="1" applyFill="1" applyBorder="1" applyAlignment="1">
      <alignment horizontal="right" vertical="top"/>
    </xf>
    <xf numFmtId="0" fontId="41" fillId="0" borderId="0" xfId="0" applyNumberFormat="1" applyFont="1" applyFill="1" applyAlignment="1">
      <alignment horizontal="left" wrapText="1"/>
    </xf>
    <xf numFmtId="186" fontId="48" fillId="0" borderId="0" xfId="0" applyNumberFormat="1" applyFont="1" applyFill="1" applyBorder="1" applyAlignment="1">
      <alignment horizontal="right" vertical="top"/>
    </xf>
    <xf numFmtId="0" fontId="51" fillId="0" borderId="0" xfId="0" applyNumberFormat="1" applyFont="1" applyFill="1"/>
    <xf numFmtId="207" fontId="51" fillId="0" borderId="0" xfId="0" applyNumberFormat="1" applyFont="1" applyFill="1"/>
    <xf numFmtId="196" fontId="51" fillId="0" borderId="0" xfId="0" applyNumberFormat="1" applyFont="1" applyFill="1"/>
    <xf numFmtId="49" fontId="56" fillId="2" borderId="1" xfId="0" applyNumberFormat="1" applyFont="1" applyFill="1" applyBorder="1" applyAlignment="1">
      <alignment horizontal="left"/>
    </xf>
    <xf numFmtId="3" fontId="56" fillId="2" borderId="1" xfId="0" applyNumberFormat="1" applyFont="1" applyFill="1" applyBorder="1" applyAlignment="1">
      <alignment horizontal="right"/>
    </xf>
    <xf numFmtId="165" fontId="56" fillId="2" borderId="1" xfId="0" applyNumberFormat="1" applyFont="1" applyFill="1" applyBorder="1" applyAlignment="1">
      <alignment horizontal="right"/>
    </xf>
    <xf numFmtId="0" fontId="56" fillId="2" borderId="1" xfId="0" applyFont="1" applyFill="1" applyBorder="1" applyAlignment="1">
      <alignment horizontal="right"/>
    </xf>
    <xf numFmtId="170" fontId="18" fillId="2" borderId="1" xfId="0" applyNumberFormat="1" applyFont="1" applyFill="1" applyBorder="1" applyAlignment="1">
      <alignment horizontal="right"/>
    </xf>
    <xf numFmtId="3" fontId="18" fillId="2" borderId="1" xfId="0" applyNumberFormat="1" applyFont="1" applyFill="1" applyBorder="1" applyAlignment="1">
      <alignment horizontal="right"/>
    </xf>
    <xf numFmtId="172" fontId="0" fillId="0" borderId="0" xfId="0" applyNumberFormat="1" applyFont="1" applyFill="1" applyBorder="1" applyAlignment="1"/>
    <xf numFmtId="0" fontId="35" fillId="0" borderId="25" xfId="12" applyFont="1" applyFill="1" applyBorder="1" applyAlignment="1">
      <alignment horizontal="center" vertical="center" wrapText="1"/>
    </xf>
    <xf numFmtId="0" fontId="35" fillId="0" borderId="25" xfId="12" applyFont="1" applyFill="1" applyBorder="1" applyAlignment="1">
      <alignment horizontal="center" vertical="center"/>
    </xf>
    <xf numFmtId="0" fontId="35" fillId="0" borderId="25" xfId="12" applyFont="1" applyFill="1" applyBorder="1" applyAlignment="1">
      <alignment vertical="center"/>
    </xf>
    <xf numFmtId="3" fontId="35" fillId="0" borderId="25" xfId="12" applyNumberFormat="1" applyFont="1" applyFill="1" applyBorder="1" applyAlignment="1">
      <alignment vertical="center"/>
    </xf>
    <xf numFmtId="0" fontId="32" fillId="0" borderId="25" xfId="12" applyFont="1" applyFill="1" applyBorder="1" applyAlignment="1">
      <alignment horizontal="center" vertical="center"/>
    </xf>
    <xf numFmtId="0" fontId="32" fillId="0" borderId="25" xfId="12" applyFont="1" applyFill="1" applyBorder="1" applyAlignment="1">
      <alignment vertical="center"/>
    </xf>
    <xf numFmtId="0" fontId="32" fillId="0" borderId="55" xfId="12" applyFont="1" applyFill="1" applyBorder="1" applyAlignment="1">
      <alignment horizontal="center" vertical="center"/>
    </xf>
    <xf numFmtId="0" fontId="32" fillId="0" borderId="55" xfId="12" applyFont="1" applyFill="1" applyBorder="1" applyAlignment="1">
      <alignment horizontal="left" vertical="center"/>
    </xf>
    <xf numFmtId="0" fontId="32" fillId="0" borderId="55" xfId="12" applyFont="1" applyFill="1" applyBorder="1" applyAlignment="1">
      <alignment vertical="center" wrapText="1"/>
    </xf>
    <xf numFmtId="0" fontId="32" fillId="0" borderId="55" xfId="12" applyFont="1" applyFill="1" applyBorder="1" applyAlignment="1">
      <alignment vertical="center"/>
    </xf>
    <xf numFmtId="1" fontId="32" fillId="0" borderId="55" xfId="12" applyNumberFormat="1" applyFont="1" applyFill="1" applyBorder="1" applyAlignment="1">
      <alignment horizontal="left" vertical="center" wrapText="1"/>
    </xf>
    <xf numFmtId="0" fontId="59" fillId="0" borderId="55" xfId="12" applyFont="1" applyFill="1" applyBorder="1" applyAlignment="1">
      <alignment vertical="center" wrapText="1"/>
    </xf>
    <xf numFmtId="3" fontId="29" fillId="0" borderId="1" xfId="0" applyNumberFormat="1" applyFont="1" applyFill="1" applyBorder="1" applyAlignment="1">
      <alignment horizontal="right"/>
    </xf>
    <xf numFmtId="0" fontId="46" fillId="0" borderId="0" xfId="0" applyFont="1" applyFill="1"/>
    <xf numFmtId="3" fontId="60" fillId="0" borderId="1" xfId="0" applyNumberFormat="1" applyFont="1" applyFill="1" applyBorder="1" applyAlignment="1">
      <alignment horizontal="right"/>
    </xf>
    <xf numFmtId="0" fontId="35" fillId="0" borderId="55" xfId="12" applyFont="1" applyFill="1" applyBorder="1" applyAlignment="1">
      <alignment horizontal="center" vertical="center"/>
    </xf>
    <xf numFmtId="0" fontId="35" fillId="0" borderId="55" xfId="12" applyFont="1" applyFill="1" applyBorder="1" applyAlignment="1">
      <alignment vertical="center"/>
    </xf>
    <xf numFmtId="3" fontId="28" fillId="0" borderId="1" xfId="0" applyNumberFormat="1" applyFont="1" applyFill="1" applyBorder="1" applyAlignment="1">
      <alignment horizontal="right"/>
    </xf>
    <xf numFmtId="0" fontId="43" fillId="0" borderId="0" xfId="0" applyFont="1" applyFill="1"/>
    <xf numFmtId="0" fontId="59" fillId="0" borderId="55" xfId="0" applyFont="1" applyFill="1" applyBorder="1" applyAlignment="1">
      <alignment vertical="center"/>
    </xf>
    <xf numFmtId="0" fontId="35" fillId="0" borderId="28" xfId="12" applyFont="1" applyFill="1" applyBorder="1" applyAlignment="1">
      <alignment vertical="center" wrapText="1"/>
    </xf>
    <xf numFmtId="49" fontId="57" fillId="0" borderId="0" xfId="0" applyNumberFormat="1" applyFont="1" applyFill="1"/>
    <xf numFmtId="0" fontId="57" fillId="0" borderId="0" xfId="0" applyFont="1" applyFill="1"/>
    <xf numFmtId="3" fontId="57" fillId="0" borderId="0" xfId="0" applyNumberFormat="1" applyFont="1" applyFill="1"/>
    <xf numFmtId="3" fontId="41" fillId="0" borderId="0" xfId="0" applyNumberFormat="1" applyFont="1" applyFill="1"/>
    <xf numFmtId="49" fontId="15" fillId="2" borderId="0" xfId="0" applyNumberFormat="1" applyFont="1" applyFill="1" applyAlignment="1">
      <alignment horizontal="left" vertical="top"/>
    </xf>
    <xf numFmtId="49" fontId="15" fillId="2" borderId="56" xfId="0" applyNumberFormat="1" applyFont="1" applyFill="1" applyBorder="1" applyAlignment="1">
      <alignment horizontal="left"/>
    </xf>
    <xf numFmtId="49" fontId="15" fillId="2" borderId="61" xfId="0" applyNumberFormat="1" applyFont="1" applyFill="1" applyBorder="1" applyAlignment="1">
      <alignment horizontal="center" vertical="center"/>
    </xf>
    <xf numFmtId="49" fontId="15" fillId="2" borderId="62" xfId="0" applyNumberFormat="1" applyFont="1" applyFill="1" applyBorder="1" applyAlignment="1">
      <alignment horizontal="center" vertical="center" wrapText="1"/>
    </xf>
    <xf numFmtId="49" fontId="18" fillId="2" borderId="61" xfId="0" applyNumberFormat="1" applyFont="1" applyFill="1" applyBorder="1" applyAlignment="1">
      <alignment horizontal="left"/>
    </xf>
    <xf numFmtId="172" fontId="18" fillId="2" borderId="1" xfId="0" applyNumberFormat="1" applyFont="1" applyFill="1" applyBorder="1" applyAlignment="1">
      <alignment horizontal="right"/>
    </xf>
    <xf numFmtId="165" fontId="18" fillId="2" borderId="1" xfId="0" applyNumberFormat="1" applyFont="1" applyFill="1" applyBorder="1" applyAlignment="1">
      <alignment horizontal="right"/>
    </xf>
    <xf numFmtId="49" fontId="16" fillId="2" borderId="61" xfId="0" applyNumberFormat="1" applyFont="1" applyFill="1" applyBorder="1" applyAlignment="1">
      <alignment horizontal="left"/>
    </xf>
    <xf numFmtId="49" fontId="18" fillId="2" borderId="1" xfId="0" applyNumberFormat="1" applyFont="1" applyFill="1" applyBorder="1" applyAlignment="1">
      <alignment horizontal="left"/>
    </xf>
    <xf numFmtId="49" fontId="15" fillId="2" borderId="63" xfId="0" applyNumberFormat="1" applyFont="1" applyFill="1" applyBorder="1" applyAlignment="1">
      <alignment horizontal="left"/>
    </xf>
    <xf numFmtId="172" fontId="15" fillId="2" borderId="64" xfId="0" applyNumberFormat="1" applyFont="1" applyFill="1" applyBorder="1" applyAlignment="1">
      <alignment horizontal="right"/>
    </xf>
    <xf numFmtId="0" fontId="61" fillId="2" borderId="0" xfId="0" applyFont="1" applyFill="1" applyAlignment="1">
      <alignment vertical="center"/>
    </xf>
    <xf numFmtId="0" fontId="62" fillId="0" borderId="0" xfId="0" applyFont="1" applyFill="1" applyAlignment="1">
      <alignment horizontal="left" wrapText="1"/>
    </xf>
    <xf numFmtId="2" fontId="63" fillId="0" borderId="0" xfId="0" applyNumberFormat="1" applyFont="1" applyFill="1" applyAlignment="1">
      <alignment horizontal="right" wrapText="1"/>
    </xf>
    <xf numFmtId="2" fontId="64" fillId="0" borderId="0" xfId="0" applyNumberFormat="1" applyFont="1" applyFill="1" applyAlignment="1">
      <alignment horizontal="right"/>
    </xf>
    <xf numFmtId="0" fontId="63" fillId="0" borderId="0" xfId="0" applyFont="1" applyFill="1" applyAlignment="1">
      <alignment horizontal="center" wrapText="1"/>
    </xf>
    <xf numFmtId="0" fontId="65" fillId="0" borderId="0" xfId="0" applyFont="1" applyFill="1" applyBorder="1" applyAlignment="1"/>
    <xf numFmtId="0" fontId="66" fillId="0" borderId="0" xfId="0" applyFont="1" applyFill="1" applyBorder="1" applyAlignment="1">
      <alignment wrapText="1"/>
    </xf>
    <xf numFmtId="0" fontId="67" fillId="0" borderId="0" xfId="0" applyFont="1"/>
    <xf numFmtId="0" fontId="0" fillId="0" borderId="0" xfId="0" applyAlignment="1"/>
    <xf numFmtId="0" fontId="0" fillId="0" borderId="0" xfId="0" applyFont="1" applyAlignment="1"/>
    <xf numFmtId="186" fontId="68" fillId="0" borderId="25" xfId="1" applyNumberFormat="1" applyFont="1" applyFill="1" applyBorder="1"/>
    <xf numFmtId="186" fontId="68" fillId="0" borderId="34" xfId="1" applyNumberFormat="1" applyFont="1" applyFill="1" applyBorder="1" applyAlignment="1">
      <alignment horizontal="right" wrapText="1"/>
    </xf>
    <xf numFmtId="49" fontId="56" fillId="2" borderId="1" xfId="0" applyNumberFormat="1" applyFont="1" applyFill="1" applyBorder="1" applyAlignment="1">
      <alignment horizontal="left" vertical="top"/>
    </xf>
    <xf numFmtId="49" fontId="69" fillId="0" borderId="65" xfId="0" applyNumberFormat="1" applyFont="1" applyFill="1" applyBorder="1" applyAlignment="1">
      <alignment horizontal="center"/>
    </xf>
    <xf numFmtId="0" fontId="70" fillId="0" borderId="65" xfId="0" applyFont="1" applyFill="1" applyBorder="1" applyAlignment="1">
      <alignment vertical="center"/>
    </xf>
    <xf numFmtId="0" fontId="70" fillId="0" borderId="65" xfId="0" applyFont="1" applyFill="1" applyBorder="1" applyAlignment="1">
      <alignment horizontal="left" vertical="center" wrapText="1"/>
    </xf>
    <xf numFmtId="49" fontId="18" fillId="0" borderId="66" xfId="0" applyNumberFormat="1" applyFont="1" applyFill="1" applyBorder="1" applyAlignment="1">
      <alignment horizontal="left"/>
    </xf>
    <xf numFmtId="165" fontId="56" fillId="0" borderId="66" xfId="0" applyNumberFormat="1" applyFont="1" applyFill="1" applyBorder="1" applyAlignment="1">
      <alignment horizontal="right"/>
    </xf>
    <xf numFmtId="49" fontId="2" fillId="2" borderId="0" xfId="0" applyNumberFormat="1" applyFont="1" applyFill="1" applyAlignment="1"/>
    <xf numFmtId="49" fontId="2" fillId="2" borderId="0" xfId="0" applyNumberFormat="1" applyFont="1" applyFill="1" applyAlignment="1">
      <alignment vertical="top"/>
    </xf>
    <xf numFmtId="165" fontId="4" fillId="2" borderId="66" xfId="0" applyNumberFormat="1" applyFont="1" applyFill="1" applyBorder="1" applyAlignment="1">
      <alignment horizontal="right"/>
    </xf>
    <xf numFmtId="172" fontId="4" fillId="2" borderId="66" xfId="0" applyNumberFormat="1" applyFont="1" applyFill="1" applyBorder="1" applyAlignment="1">
      <alignment horizontal="right"/>
    </xf>
    <xf numFmtId="174" fontId="4" fillId="2" borderId="67" xfId="0" applyNumberFormat="1" applyFont="1" applyFill="1" applyBorder="1" applyAlignment="1">
      <alignment horizontal="right"/>
    </xf>
    <xf numFmtId="0" fontId="5" fillId="2" borderId="0" xfId="0" applyFont="1" applyFill="1" applyBorder="1" applyAlignment="1">
      <alignment vertical="center"/>
    </xf>
    <xf numFmtId="165" fontId="4" fillId="2" borderId="0" xfId="0" applyNumberFormat="1" applyFont="1" applyFill="1" applyBorder="1" applyAlignment="1">
      <alignment horizontal="right"/>
    </xf>
    <xf numFmtId="174" fontId="4" fillId="2" borderId="69" xfId="0" applyNumberFormat="1" applyFont="1" applyFill="1" applyBorder="1" applyAlignment="1">
      <alignment horizontal="right"/>
    </xf>
    <xf numFmtId="174" fontId="4" fillId="2" borderId="68" xfId="0" applyNumberFormat="1" applyFont="1" applyFill="1" applyBorder="1" applyAlignment="1">
      <alignment horizontal="right"/>
    </xf>
    <xf numFmtId="49" fontId="2" fillId="2" borderId="0" xfId="0" applyNumberFormat="1" applyFont="1" applyFill="1" applyAlignment="1">
      <alignment horizontal="left"/>
    </xf>
    <xf numFmtId="49" fontId="7" fillId="2" borderId="0" xfId="0" applyNumberFormat="1" applyFont="1" applyFill="1" applyAlignment="1">
      <alignment horizontal="left"/>
    </xf>
    <xf numFmtId="49" fontId="15" fillId="0" borderId="0" xfId="0" applyNumberFormat="1" applyFont="1" applyFill="1" applyAlignment="1">
      <alignment horizontal="left"/>
    </xf>
    <xf numFmtId="49" fontId="21" fillId="2" borderId="0" xfId="0" applyNumberFormat="1" applyFont="1" applyFill="1" applyAlignment="1">
      <alignment horizontal="left"/>
    </xf>
    <xf numFmtId="49" fontId="3" fillId="2" borderId="0" xfId="0" applyNumberFormat="1" applyFont="1" applyFill="1" applyAlignment="1">
      <alignment horizontal="left"/>
    </xf>
    <xf numFmtId="49" fontId="2" fillId="2" borderId="0" xfId="0" applyNumberFormat="1" applyFont="1" applyFill="1" applyAlignment="1">
      <alignment horizontal="left" vertical="center"/>
    </xf>
    <xf numFmtId="49" fontId="2" fillId="2" borderId="8"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wrapText="1"/>
    </xf>
    <xf numFmtId="49" fontId="2" fillId="2" borderId="13" xfId="0" applyNumberFormat="1" applyFont="1" applyFill="1" applyBorder="1" applyAlignment="1">
      <alignment horizontal="center" wrapText="1"/>
    </xf>
    <xf numFmtId="49" fontId="2" fillId="2" borderId="11" xfId="0" applyNumberFormat="1" applyFont="1" applyFill="1" applyBorder="1" applyAlignment="1">
      <alignment horizontal="center" wrapText="1"/>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4" fillId="0" borderId="25" xfId="0" applyNumberFormat="1" applyFont="1" applyFill="1" applyBorder="1" applyAlignment="1">
      <alignment horizontal="center"/>
    </xf>
    <xf numFmtId="49" fontId="22" fillId="0" borderId="25" xfId="0" applyNumberFormat="1" applyFont="1" applyFill="1" applyBorder="1" applyAlignment="1">
      <alignment horizontal="center" vertical="center"/>
    </xf>
    <xf numFmtId="49" fontId="22" fillId="2" borderId="25" xfId="0" applyNumberFormat="1" applyFont="1" applyFill="1" applyBorder="1" applyAlignment="1">
      <alignment horizontal="center" wrapText="1"/>
    </xf>
    <xf numFmtId="49" fontId="16" fillId="2" borderId="25" xfId="0" applyNumberFormat="1" applyFont="1" applyFill="1" applyBorder="1" applyAlignment="1">
      <alignment horizontal="center" wrapText="1"/>
    </xf>
    <xf numFmtId="49" fontId="22" fillId="0" borderId="28" xfId="0" applyNumberFormat="1" applyFont="1" applyFill="1" applyBorder="1" applyAlignment="1">
      <alignment horizontal="center" vertical="center"/>
    </xf>
    <xf numFmtId="49" fontId="22" fillId="0" borderId="30" xfId="0" applyNumberFormat="1" applyFont="1" applyFill="1" applyBorder="1" applyAlignment="1">
      <alignment horizontal="center" vertical="center"/>
    </xf>
    <xf numFmtId="49" fontId="28" fillId="2" borderId="0" xfId="0" applyNumberFormat="1" applyFont="1" applyFill="1" applyAlignment="1">
      <alignment horizontal="left" wrapText="1"/>
    </xf>
    <xf numFmtId="0" fontId="28" fillId="2" borderId="0" xfId="0" applyFont="1" applyFill="1" applyAlignment="1">
      <alignment horizontal="left" wrapText="1"/>
    </xf>
    <xf numFmtId="49" fontId="22" fillId="2" borderId="0" xfId="0" applyNumberFormat="1" applyFont="1" applyFill="1" applyAlignment="1">
      <alignment horizontal="left" wrapText="1"/>
    </xf>
    <xf numFmtId="49" fontId="22" fillId="2" borderId="28" xfId="0" applyNumberFormat="1" applyFont="1" applyFill="1" applyBorder="1" applyAlignment="1">
      <alignment horizontal="center"/>
    </xf>
    <xf numFmtId="49" fontId="22" fillId="2" borderId="29" xfId="0" applyNumberFormat="1" applyFont="1" applyFill="1" applyBorder="1" applyAlignment="1">
      <alignment horizontal="center"/>
    </xf>
    <xf numFmtId="49" fontId="22" fillId="2" borderId="30" xfId="0" applyNumberFormat="1" applyFont="1" applyFill="1" applyBorder="1" applyAlignment="1">
      <alignment horizontal="center"/>
    </xf>
    <xf numFmtId="49" fontId="22" fillId="0" borderId="25" xfId="0" applyNumberFormat="1" applyFont="1" applyFill="1" applyBorder="1" applyAlignment="1">
      <alignment horizontal="center" vertical="center" wrapText="1"/>
    </xf>
    <xf numFmtId="49" fontId="22" fillId="2" borderId="26" xfId="0" applyNumberFormat="1" applyFont="1" applyFill="1" applyBorder="1" applyAlignment="1">
      <alignment horizontal="center" vertical="center" wrapText="1"/>
    </xf>
    <xf numFmtId="49" fontId="22" fillId="2" borderId="27" xfId="0" applyNumberFormat="1" applyFont="1" applyFill="1" applyBorder="1" applyAlignment="1">
      <alignment horizontal="center" vertical="center" wrapText="1"/>
    </xf>
    <xf numFmtId="49" fontId="22" fillId="2" borderId="31" xfId="0" applyNumberFormat="1" applyFont="1" applyFill="1" applyBorder="1" applyAlignment="1">
      <alignment horizontal="center" vertical="center" wrapText="1"/>
    </xf>
    <xf numFmtId="49" fontId="22" fillId="2" borderId="32" xfId="0" applyNumberFormat="1" applyFont="1" applyFill="1" applyBorder="1" applyAlignment="1">
      <alignment horizontal="center" vertical="center" wrapText="1"/>
    </xf>
    <xf numFmtId="49" fontId="22" fillId="2" borderId="33" xfId="0" applyNumberFormat="1" applyFont="1" applyFill="1" applyBorder="1" applyAlignment="1">
      <alignment horizontal="center" vertical="center" wrapText="1"/>
    </xf>
    <xf numFmtId="49" fontId="22" fillId="2" borderId="34" xfId="0" applyNumberFormat="1" applyFont="1" applyFill="1" applyBorder="1" applyAlignment="1">
      <alignment horizontal="center" vertical="center" wrapText="1"/>
    </xf>
    <xf numFmtId="49" fontId="28" fillId="2" borderId="0" xfId="0" applyNumberFormat="1" applyFont="1" applyFill="1" applyAlignment="1">
      <alignment horizontal="left"/>
    </xf>
    <xf numFmtId="49" fontId="22" fillId="2" borderId="0" xfId="0" applyNumberFormat="1" applyFont="1" applyFill="1" applyAlignment="1">
      <alignment horizontal="left"/>
    </xf>
    <xf numFmtId="49" fontId="28" fillId="2" borderId="35" xfId="0" applyNumberFormat="1" applyFont="1" applyFill="1" applyBorder="1" applyAlignment="1">
      <alignment horizontal="left" vertical="center" wrapText="1"/>
    </xf>
    <xf numFmtId="49" fontId="22" fillId="2" borderId="25" xfId="0" applyNumberFormat="1" applyFont="1" applyFill="1" applyBorder="1" applyAlignment="1">
      <alignment horizontal="center" vertical="center" wrapText="1"/>
    </xf>
    <xf numFmtId="185" fontId="22" fillId="2" borderId="25" xfId="0" applyNumberFormat="1" applyFont="1" applyFill="1" applyBorder="1" applyAlignment="1">
      <alignment horizontal="center" wrapText="1"/>
    </xf>
    <xf numFmtId="49" fontId="22" fillId="2" borderId="10" xfId="0" applyNumberFormat="1" applyFont="1" applyFill="1" applyBorder="1" applyAlignment="1">
      <alignment horizontal="center" vertical="center"/>
    </xf>
    <xf numFmtId="49" fontId="22" fillId="2" borderId="11" xfId="0" applyNumberFormat="1" applyFont="1" applyFill="1" applyBorder="1" applyAlignment="1">
      <alignment horizontal="center" vertical="center"/>
    </xf>
    <xf numFmtId="49" fontId="22" fillId="2" borderId="13" xfId="0" applyNumberFormat="1" applyFont="1" applyFill="1" applyBorder="1" applyAlignment="1">
      <alignment horizontal="center" vertical="center"/>
    </xf>
    <xf numFmtId="49" fontId="22" fillId="2" borderId="0" xfId="0" applyNumberFormat="1" applyFont="1" applyFill="1" applyAlignment="1">
      <alignment horizontal="left" vertical="top"/>
    </xf>
    <xf numFmtId="49" fontId="22" fillId="2" borderId="8" xfId="0" applyNumberFormat="1" applyFont="1" applyFill="1" applyBorder="1" applyAlignment="1">
      <alignment horizontal="center" vertical="center" wrapText="1"/>
    </xf>
    <xf numFmtId="49" fontId="22" fillId="2" borderId="12" xfId="0" applyNumberFormat="1" applyFont="1" applyFill="1" applyBorder="1" applyAlignment="1">
      <alignment horizontal="center" vertical="center" wrapText="1"/>
    </xf>
    <xf numFmtId="49" fontId="22" fillId="2" borderId="9" xfId="0" applyNumberFormat="1" applyFont="1" applyFill="1" applyBorder="1" applyAlignment="1">
      <alignment horizontal="center" vertical="center" wrapText="1"/>
    </xf>
    <xf numFmtId="49" fontId="22" fillId="2" borderId="14" xfId="0" applyNumberFormat="1" applyFont="1" applyFill="1" applyBorder="1" applyAlignment="1">
      <alignment horizontal="center" vertical="center"/>
    </xf>
    <xf numFmtId="49" fontId="22" fillId="2" borderId="5" xfId="0" applyNumberFormat="1" applyFont="1" applyFill="1" applyBorder="1" applyAlignment="1">
      <alignment horizontal="center" vertical="center"/>
    </xf>
    <xf numFmtId="49" fontId="22" fillId="2" borderId="15" xfId="0" applyNumberFormat="1" applyFont="1" applyFill="1" applyBorder="1" applyAlignment="1">
      <alignment horizontal="center" vertical="center"/>
    </xf>
    <xf numFmtId="49" fontId="22" fillId="2" borderId="7" xfId="0" applyNumberFormat="1" applyFont="1" applyFill="1" applyBorder="1" applyAlignment="1">
      <alignment horizontal="center" vertical="center"/>
    </xf>
    <xf numFmtId="49" fontId="22" fillId="2" borderId="10" xfId="0" applyNumberFormat="1" applyFont="1" applyFill="1" applyBorder="1" applyAlignment="1">
      <alignment horizontal="center" vertical="center" wrapText="1"/>
    </xf>
    <xf numFmtId="49" fontId="22" fillId="2" borderId="11"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0" fontId="3" fillId="2" borderId="0" xfId="0" applyFont="1" applyFill="1" applyAlignment="1">
      <alignment horizontal="left" wrapText="1"/>
    </xf>
    <xf numFmtId="49" fontId="3" fillId="2" borderId="0" xfId="0" applyNumberFormat="1" applyFont="1" applyFill="1" applyAlignment="1">
      <alignment horizontal="left" wrapText="1"/>
    </xf>
    <xf numFmtId="49" fontId="2" fillId="2" borderId="0" xfId="0" applyNumberFormat="1" applyFont="1" applyFill="1" applyAlignment="1">
      <alignment horizontal="left" vertical="top"/>
    </xf>
    <xf numFmtId="49" fontId="3" fillId="2" borderId="8"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0" xfId="0" applyNumberFormat="1" applyFont="1" applyFill="1" applyAlignment="1">
      <alignment horizontal="left" vertical="top" wrapText="1"/>
    </xf>
    <xf numFmtId="49" fontId="2" fillId="2" borderId="8" xfId="0" applyNumberFormat="1" applyFont="1" applyFill="1" applyBorder="1" applyAlignment="1">
      <alignment horizontal="center"/>
    </xf>
    <xf numFmtId="49" fontId="2" fillId="2" borderId="9" xfId="0" applyNumberFormat="1" applyFont="1" applyFill="1" applyBorder="1" applyAlignment="1">
      <alignment horizontal="center"/>
    </xf>
    <xf numFmtId="172" fontId="4" fillId="2" borderId="10" xfId="0" applyNumberFormat="1" applyFont="1" applyFill="1" applyBorder="1" applyAlignment="1">
      <alignment horizontal="right"/>
    </xf>
    <xf numFmtId="172" fontId="4" fillId="2" borderId="11" xfId="0" applyNumberFormat="1" applyFont="1" applyFill="1" applyBorder="1" applyAlignment="1">
      <alignment horizontal="right"/>
    </xf>
    <xf numFmtId="49" fontId="2" fillId="2" borderId="13" xfId="0" applyNumberFormat="1" applyFont="1" applyFill="1" applyBorder="1" applyAlignment="1">
      <alignment horizontal="center"/>
    </xf>
    <xf numFmtId="49" fontId="8" fillId="2" borderId="10" xfId="0" applyNumberFormat="1" applyFont="1" applyFill="1" applyBorder="1" applyAlignment="1">
      <alignment horizontal="center" wrapText="1"/>
    </xf>
    <xf numFmtId="49" fontId="8" fillId="2" borderId="11" xfId="0" applyNumberFormat="1" applyFont="1" applyFill="1" applyBorder="1" applyAlignment="1">
      <alignment horizontal="center" wrapText="1"/>
    </xf>
    <xf numFmtId="49" fontId="2" fillId="2" borderId="8" xfId="0" applyNumberFormat="1" applyFont="1" applyFill="1" applyBorder="1" applyAlignment="1">
      <alignment horizontal="right"/>
    </xf>
    <xf numFmtId="49" fontId="2" fillId="2" borderId="9" xfId="0" applyNumberFormat="1" applyFont="1" applyFill="1" applyBorder="1" applyAlignment="1">
      <alignment horizontal="right"/>
    </xf>
    <xf numFmtId="49" fontId="2" fillId="2" borderId="1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8" fillId="2" borderId="0" xfId="0" applyNumberFormat="1" applyFont="1" applyFill="1" applyAlignment="1">
      <alignment horizontal="left" vertical="top"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3" fillId="2" borderId="16" xfId="0" applyNumberFormat="1" applyFont="1" applyFill="1" applyBorder="1" applyAlignment="1">
      <alignment horizontal="left" wrapText="1"/>
    </xf>
    <xf numFmtId="49" fontId="3" fillId="2" borderId="17" xfId="0" applyNumberFormat="1" applyFont="1" applyFill="1" applyBorder="1" applyAlignment="1">
      <alignment horizontal="left" wrapText="1"/>
    </xf>
    <xf numFmtId="49" fontId="3" fillId="2" borderId="18" xfId="0" applyNumberFormat="1" applyFont="1" applyFill="1" applyBorder="1" applyAlignment="1">
      <alignment horizontal="left" wrapText="1"/>
    </xf>
    <xf numFmtId="49" fontId="2" fillId="2" borderId="13" xfId="0" applyNumberFormat="1" applyFont="1" applyFill="1" applyBorder="1" applyAlignment="1">
      <alignment horizontal="center" vertical="center"/>
    </xf>
    <xf numFmtId="49" fontId="3" fillId="2" borderId="8" xfId="0" applyNumberFormat="1" applyFont="1" applyFill="1" applyBorder="1" applyAlignment="1">
      <alignment horizontal="center" vertical="top"/>
    </xf>
    <xf numFmtId="49" fontId="3" fillId="2" borderId="9" xfId="0" applyNumberFormat="1" applyFont="1" applyFill="1" applyBorder="1" applyAlignment="1">
      <alignment horizontal="center" vertical="top"/>
    </xf>
    <xf numFmtId="49" fontId="3" fillId="2" borderId="10" xfId="0" applyNumberFormat="1" applyFont="1" applyFill="1" applyBorder="1" applyAlignment="1">
      <alignment horizontal="center"/>
    </xf>
    <xf numFmtId="49" fontId="3" fillId="2" borderId="13"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6" xfId="0" applyNumberFormat="1" applyFont="1" applyFill="1" applyBorder="1" applyAlignment="1">
      <alignment horizontal="left"/>
    </xf>
    <xf numFmtId="49" fontId="3" fillId="2" borderId="17" xfId="0" applyNumberFormat="1" applyFont="1" applyFill="1" applyBorder="1" applyAlignment="1">
      <alignment horizontal="left"/>
    </xf>
    <xf numFmtId="49" fontId="3" fillId="2" borderId="18" xfId="0" applyNumberFormat="1" applyFont="1" applyFill="1" applyBorder="1" applyAlignment="1">
      <alignment horizontal="left"/>
    </xf>
    <xf numFmtId="49" fontId="3" fillId="2" borderId="0" xfId="0" applyNumberFormat="1" applyFont="1" applyFill="1" applyAlignment="1">
      <alignment horizontal="left" vertical="center"/>
    </xf>
    <xf numFmtId="49" fontId="10" fillId="2" borderId="0" xfId="0" applyNumberFormat="1" applyFont="1" applyFill="1" applyAlignment="1">
      <alignment horizontal="left"/>
    </xf>
    <xf numFmtId="49" fontId="3"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8" fillId="2" borderId="0" xfId="0" applyNumberFormat="1" applyFont="1" applyFill="1" applyAlignment="1">
      <alignment horizontal="left" vertical="top"/>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9" fontId="11" fillId="2" borderId="0" xfId="0" applyNumberFormat="1" applyFont="1" applyFill="1" applyAlignment="1">
      <alignment horizontal="left" vertical="top"/>
    </xf>
    <xf numFmtId="49" fontId="2" fillId="2" borderId="14"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5" xfId="0" applyNumberFormat="1" applyFont="1" applyFill="1" applyBorder="1" applyAlignment="1">
      <alignment horizontal="center"/>
    </xf>
    <xf numFmtId="49" fontId="2" fillId="2" borderId="7" xfId="0" applyNumberFormat="1" applyFont="1" applyFill="1" applyBorder="1" applyAlignment="1">
      <alignment horizontal="center"/>
    </xf>
    <xf numFmtId="49" fontId="2" fillId="2" borderId="14" xfId="0" applyNumberFormat="1" applyFont="1" applyFill="1" applyBorder="1" applyAlignment="1">
      <alignment horizontal="center" wrapText="1"/>
    </xf>
    <xf numFmtId="49" fontId="2" fillId="2" borderId="5" xfId="0" applyNumberFormat="1" applyFont="1" applyFill="1" applyBorder="1" applyAlignment="1">
      <alignment horizontal="center" wrapText="1"/>
    </xf>
    <xf numFmtId="49" fontId="2" fillId="2" borderId="15" xfId="0" applyNumberFormat="1" applyFont="1" applyFill="1" applyBorder="1" applyAlignment="1">
      <alignment horizontal="center" wrapText="1"/>
    </xf>
    <xf numFmtId="49" fontId="2" fillId="2" borderId="7" xfId="0" applyNumberFormat="1" applyFont="1" applyFill="1" applyBorder="1" applyAlignment="1">
      <alignment horizont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49" fontId="9" fillId="2" borderId="0" xfId="0" applyNumberFormat="1" applyFont="1" applyFill="1" applyAlignment="1">
      <alignment horizontal="center" vertical="center" wrapText="1"/>
    </xf>
    <xf numFmtId="49" fontId="3" fillId="2" borderId="19" xfId="0" applyNumberFormat="1"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5" xfId="0" applyFont="1" applyFill="1" applyBorder="1" applyAlignment="1">
      <alignment horizontal="center" vertical="center" wrapText="1"/>
    </xf>
    <xf numFmtId="49" fontId="8" fillId="2" borderId="10" xfId="0" applyNumberFormat="1" applyFont="1" applyFill="1" applyBorder="1" applyAlignment="1">
      <alignment horizontal="center"/>
    </xf>
    <xf numFmtId="49" fontId="8" fillId="2" borderId="13" xfId="0" applyNumberFormat="1" applyFont="1" applyFill="1" applyBorder="1" applyAlignment="1">
      <alignment horizontal="center"/>
    </xf>
    <xf numFmtId="49" fontId="8" fillId="2" borderId="11" xfId="0" applyNumberFormat="1" applyFont="1" applyFill="1" applyBorder="1" applyAlignment="1">
      <alignment horizontal="center"/>
    </xf>
    <xf numFmtId="0" fontId="2" fillId="2" borderId="10"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49" fontId="8" fillId="2" borderId="0" xfId="0" applyNumberFormat="1" applyFont="1" applyFill="1" applyAlignment="1">
      <alignment horizontal="left"/>
    </xf>
    <xf numFmtId="185" fontId="43" fillId="0" borderId="25" xfId="0" applyNumberFormat="1" applyFont="1" applyFill="1" applyBorder="1" applyAlignment="1">
      <alignment horizontal="center" wrapText="1"/>
    </xf>
    <xf numFmtId="0" fontId="43" fillId="0" borderId="0" xfId="0" applyFont="1" applyFill="1" applyAlignment="1">
      <alignment horizontal="left" vertical="center" wrapText="1"/>
    </xf>
    <xf numFmtId="0" fontId="35" fillId="0" borderId="25" xfId="12" applyFont="1" applyFill="1" applyBorder="1" applyAlignment="1">
      <alignment horizontal="center" vertical="center"/>
    </xf>
    <xf numFmtId="0" fontId="35" fillId="0" borderId="25" xfId="12" applyFont="1" applyFill="1" applyBorder="1" applyAlignment="1">
      <alignment horizontal="center" vertical="center" wrapText="1"/>
    </xf>
    <xf numFmtId="0" fontId="43" fillId="0" borderId="25" xfId="0" applyFont="1" applyFill="1" applyBorder="1" applyAlignment="1">
      <alignment horizontal="center" wrapText="1"/>
    </xf>
    <xf numFmtId="49" fontId="8" fillId="2" borderId="0" xfId="0" applyNumberFormat="1" applyFont="1" applyFill="1" applyAlignment="1">
      <alignment horizontal="left" vertical="center"/>
    </xf>
    <xf numFmtId="49" fontId="21" fillId="2" borderId="0" xfId="0" applyNumberFormat="1" applyFont="1" applyFill="1" applyAlignment="1">
      <alignment horizontal="left" wrapText="1"/>
    </xf>
    <xf numFmtId="49" fontId="15" fillId="2" borderId="0" xfId="0" applyNumberFormat="1" applyFont="1" applyFill="1" applyAlignment="1">
      <alignment horizontal="left" vertical="top"/>
    </xf>
    <xf numFmtId="49" fontId="15" fillId="2" borderId="57" xfId="0" applyNumberFormat="1" applyFont="1" applyFill="1" applyBorder="1" applyAlignment="1">
      <alignment horizontal="center" vertical="center"/>
    </xf>
    <xf numFmtId="49" fontId="15" fillId="2" borderId="58" xfId="0" applyNumberFormat="1" applyFont="1" applyFill="1" applyBorder="1" applyAlignment="1">
      <alignment horizontal="center" vertical="center"/>
    </xf>
    <xf numFmtId="49" fontId="15" fillId="2" borderId="59" xfId="0" applyNumberFormat="1" applyFont="1" applyFill="1" applyBorder="1" applyAlignment="1">
      <alignment horizontal="center" vertical="center"/>
    </xf>
    <xf numFmtId="49" fontId="15" fillId="2" borderId="60" xfId="0" applyNumberFormat="1" applyFont="1" applyFill="1" applyBorder="1" applyAlignment="1">
      <alignment horizontal="center" vertical="center"/>
    </xf>
    <xf numFmtId="177" fontId="6" fillId="2" borderId="10" xfId="0" applyNumberFormat="1" applyFont="1" applyFill="1" applyBorder="1" applyAlignment="1">
      <alignment horizontal="right"/>
    </xf>
    <xf numFmtId="177" fontId="6" fillId="2" borderId="11" xfId="0" applyNumberFormat="1" applyFont="1" applyFill="1" applyBorder="1" applyAlignment="1">
      <alignment horizontal="right"/>
    </xf>
    <xf numFmtId="49" fontId="3" fillId="2" borderId="14"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0" fontId="3" fillId="2" borderId="0" xfId="0" applyFont="1" applyFill="1" applyAlignment="1">
      <alignment horizontal="left"/>
    </xf>
    <xf numFmtId="49" fontId="3" fillId="2" borderId="10"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0" fontId="42" fillId="4" borderId="39" xfId="0" applyNumberFormat="1" applyFont="1" applyFill="1" applyBorder="1" applyAlignment="1">
      <alignment horizontal="left" vertical="center" wrapText="1"/>
    </xf>
    <xf numFmtId="0" fontId="42" fillId="4" borderId="41" xfId="0" applyNumberFormat="1" applyFont="1" applyFill="1" applyBorder="1" applyAlignment="1">
      <alignment horizontal="left" vertical="center" wrapText="1"/>
    </xf>
    <xf numFmtId="0" fontId="42" fillId="0" borderId="36" xfId="0" applyNumberFormat="1" applyFont="1" applyFill="1" applyBorder="1" applyAlignment="1">
      <alignment horizontal="center" vertical="center"/>
    </xf>
    <xf numFmtId="0" fontId="42" fillId="0" borderId="39" xfId="0" applyNumberFormat="1" applyFont="1" applyFill="1" applyBorder="1" applyAlignment="1">
      <alignment horizontal="center" vertical="center"/>
    </xf>
    <xf numFmtId="0" fontId="42" fillId="0" borderId="37" xfId="0" applyNumberFormat="1" applyFont="1" applyFill="1" applyBorder="1" applyAlignment="1">
      <alignment horizontal="center" vertical="center"/>
    </xf>
    <xf numFmtId="0" fontId="42" fillId="0" borderId="25" xfId="0" applyNumberFormat="1" applyFont="1" applyFill="1" applyBorder="1" applyAlignment="1">
      <alignment horizontal="center" vertical="center"/>
    </xf>
    <xf numFmtId="0" fontId="40" fillId="0" borderId="37" xfId="0" applyNumberFormat="1" applyFont="1" applyFill="1" applyBorder="1" applyAlignment="1">
      <alignment horizontal="center" vertical="center"/>
    </xf>
    <xf numFmtId="0" fontId="40" fillId="0" borderId="38" xfId="0" applyNumberFormat="1" applyFont="1" applyFill="1" applyBorder="1" applyAlignment="1">
      <alignment horizontal="center" vertical="center"/>
    </xf>
    <xf numFmtId="0" fontId="42" fillId="0" borderId="39" xfId="0" applyNumberFormat="1" applyFont="1" applyFill="1" applyBorder="1" applyAlignment="1">
      <alignment horizontal="left" vertical="center" wrapText="1"/>
    </xf>
    <xf numFmtId="0" fontId="40" fillId="4" borderId="44" xfId="0" applyNumberFormat="1" applyFont="1" applyFill="1" applyBorder="1" applyAlignment="1">
      <alignment horizontal="left" vertical="center"/>
    </xf>
    <xf numFmtId="0" fontId="41" fillId="0" borderId="0" xfId="0" applyNumberFormat="1" applyFont="1" applyAlignment="1">
      <alignment horizontal="left" vertical="top" wrapText="1"/>
    </xf>
    <xf numFmtId="0" fontId="42" fillId="5" borderId="45" xfId="0" applyNumberFormat="1" applyFont="1" applyFill="1" applyBorder="1" applyAlignment="1">
      <alignment horizontal="center" vertical="center" wrapText="1"/>
    </xf>
    <xf numFmtId="0" fontId="42" fillId="5" borderId="49" xfId="0" applyNumberFormat="1" applyFont="1" applyFill="1" applyBorder="1" applyAlignment="1">
      <alignment horizontal="center" vertical="center" wrapText="1"/>
    </xf>
    <xf numFmtId="0" fontId="42" fillId="5" borderId="46" xfId="0" applyNumberFormat="1" applyFont="1" applyFill="1" applyBorder="1" applyAlignment="1">
      <alignment horizontal="center" vertical="center"/>
    </xf>
    <xf numFmtId="0" fontId="42" fillId="5" borderId="47" xfId="0" applyNumberFormat="1" applyFont="1" applyFill="1" applyBorder="1" applyAlignment="1">
      <alignment horizontal="center" vertical="center"/>
    </xf>
    <xf numFmtId="0" fontId="42" fillId="5" borderId="48" xfId="0" applyNumberFormat="1" applyFont="1" applyFill="1" applyBorder="1" applyAlignment="1">
      <alignment horizontal="center" vertical="center"/>
    </xf>
    <xf numFmtId="0" fontId="31" fillId="6" borderId="25" xfId="0" applyFont="1" applyFill="1" applyBorder="1" applyAlignment="1">
      <alignment horizontal="center" vertical="center" wrapText="1"/>
    </xf>
    <xf numFmtId="0" fontId="40" fillId="4" borderId="0" xfId="0" applyNumberFormat="1" applyFont="1" applyFill="1" applyBorder="1" applyAlignment="1">
      <alignment horizontal="left" vertical="center"/>
    </xf>
    <xf numFmtId="0" fontId="42" fillId="0" borderId="51" xfId="0" applyNumberFormat="1" applyFont="1" applyBorder="1" applyAlignment="1">
      <alignment horizontal="center"/>
    </xf>
    <xf numFmtId="0" fontId="40" fillId="4" borderId="25" xfId="0" applyNumberFormat="1" applyFont="1" applyFill="1" applyBorder="1" applyAlignment="1">
      <alignment horizontal="center" vertical="center"/>
    </xf>
    <xf numFmtId="0" fontId="42" fillId="6" borderId="50" xfId="0" applyNumberFormat="1" applyFont="1" applyFill="1" applyBorder="1" applyAlignment="1">
      <alignment horizontal="center" vertical="center" wrapText="1"/>
    </xf>
    <xf numFmtId="0" fontId="42" fillId="6" borderId="51" xfId="0" applyNumberFormat="1" applyFont="1" applyFill="1" applyBorder="1" applyAlignment="1">
      <alignment horizontal="center" vertical="center" wrapText="1"/>
    </xf>
    <xf numFmtId="0" fontId="42" fillId="6" borderId="26" xfId="0" applyNumberFormat="1" applyFont="1" applyFill="1" applyBorder="1" applyAlignment="1">
      <alignment horizontal="center" vertical="center" wrapText="1"/>
    </xf>
    <xf numFmtId="0" fontId="42" fillId="6" borderId="35" xfId="0" applyNumberFormat="1" applyFont="1" applyFill="1" applyBorder="1" applyAlignment="1">
      <alignment horizontal="center" vertical="center" wrapText="1"/>
    </xf>
    <xf numFmtId="0" fontId="42" fillId="6" borderId="27" xfId="0" applyNumberFormat="1" applyFont="1" applyFill="1" applyBorder="1" applyAlignment="1">
      <alignment horizontal="center" vertical="center" wrapText="1"/>
    </xf>
    <xf numFmtId="0" fontId="42" fillId="6" borderId="25" xfId="0" applyNumberFormat="1" applyFont="1" applyFill="1" applyBorder="1" applyAlignment="1">
      <alignment horizontal="center" vertical="center" wrapText="1"/>
    </xf>
    <xf numFmtId="0" fontId="42" fillId="6" borderId="28" xfId="0" applyNumberFormat="1" applyFont="1" applyFill="1" applyBorder="1" applyAlignment="1">
      <alignment horizontal="center" vertical="center" wrapText="1"/>
    </xf>
    <xf numFmtId="0" fontId="42" fillId="6" borderId="30" xfId="0" applyNumberFormat="1" applyFont="1" applyFill="1" applyBorder="1" applyAlignment="1">
      <alignment horizontal="center" vertical="center" wrapText="1"/>
    </xf>
    <xf numFmtId="0" fontId="31" fillId="6" borderId="50" xfId="4" applyFont="1" applyFill="1" applyBorder="1" applyAlignment="1">
      <alignment horizontal="center" vertical="center" wrapText="1"/>
    </xf>
    <xf numFmtId="0" fontId="31" fillId="6" borderId="51" xfId="4" applyFont="1" applyFill="1" applyBorder="1" applyAlignment="1">
      <alignment horizontal="center" vertical="center" wrapText="1"/>
    </xf>
    <xf numFmtId="0" fontId="43" fillId="0" borderId="0" xfId="0" applyNumberFormat="1" applyFont="1" applyBorder="1" applyAlignment="1">
      <alignment horizontal="left" vertical="top"/>
    </xf>
    <xf numFmtId="0" fontId="31" fillId="6" borderId="25" xfId="4" applyFont="1" applyFill="1" applyBorder="1" applyAlignment="1">
      <alignment horizontal="center" vertical="center"/>
    </xf>
    <xf numFmtId="0" fontId="31" fillId="6" borderId="25" xfId="4" applyFont="1" applyFill="1" applyBorder="1" applyAlignment="1">
      <alignment horizontal="center" vertical="center" wrapText="1"/>
    </xf>
    <xf numFmtId="0" fontId="31" fillId="6" borderId="28" xfId="4" applyFont="1" applyFill="1" applyBorder="1" applyAlignment="1">
      <alignment horizontal="center" vertical="center"/>
    </xf>
    <xf numFmtId="0" fontId="31" fillId="6" borderId="30" xfId="4" applyFont="1" applyFill="1" applyBorder="1" applyAlignment="1">
      <alignment horizontal="center" vertical="center"/>
    </xf>
    <xf numFmtId="0" fontId="31" fillId="6" borderId="28" xfId="4" applyFont="1" applyFill="1" applyBorder="1" applyAlignment="1">
      <alignment horizontal="center" vertical="center" wrapText="1"/>
    </xf>
    <xf numFmtId="0" fontId="31" fillId="6" borderId="30" xfId="4" applyFont="1" applyFill="1" applyBorder="1" applyAlignment="1">
      <alignment horizontal="center" vertical="center" wrapText="1"/>
    </xf>
    <xf numFmtId="0" fontId="42" fillId="6" borderId="0" xfId="0" applyNumberFormat="1" applyFont="1" applyFill="1" applyBorder="1" applyAlignment="1">
      <alignment horizontal="center" vertical="center" wrapText="1"/>
    </xf>
    <xf numFmtId="0" fontId="42" fillId="6" borderId="44" xfId="0" applyNumberFormat="1" applyFont="1" applyFill="1" applyBorder="1" applyAlignment="1">
      <alignment horizontal="center" vertical="center" wrapText="1"/>
    </xf>
    <xf numFmtId="0" fontId="42" fillId="6" borderId="25" xfId="0" applyNumberFormat="1" applyFont="1" applyFill="1" applyBorder="1" applyAlignment="1">
      <alignment horizontal="center"/>
    </xf>
    <xf numFmtId="0" fontId="42" fillId="6" borderId="29" xfId="0" applyNumberFormat="1" applyFont="1" applyFill="1" applyBorder="1" applyAlignment="1">
      <alignment horizontal="center" vertical="center" wrapText="1"/>
    </xf>
    <xf numFmtId="0" fontId="41" fillId="0" borderId="0" xfId="0" applyFont="1" applyFill="1" applyAlignment="1">
      <alignment horizontal="left"/>
    </xf>
    <xf numFmtId="0" fontId="43" fillId="0" borderId="0" xfId="0" applyNumberFormat="1" applyFont="1" applyFill="1" applyBorder="1" applyAlignment="1">
      <alignment horizontal="left" vertical="top"/>
    </xf>
    <xf numFmtId="0" fontId="50" fillId="6" borderId="50" xfId="0" applyNumberFormat="1" applyFont="1" applyFill="1" applyBorder="1" applyAlignment="1">
      <alignment horizontal="center" vertical="center" wrapText="1"/>
    </xf>
    <xf numFmtId="0" fontId="50" fillId="6" borderId="52" xfId="0" applyNumberFormat="1" applyFont="1" applyFill="1" applyBorder="1" applyAlignment="1">
      <alignment horizontal="center" vertical="center" wrapText="1"/>
    </xf>
    <xf numFmtId="0" fontId="50" fillId="6" borderId="51" xfId="0" applyNumberFormat="1" applyFont="1" applyFill="1" applyBorder="1" applyAlignment="1">
      <alignment horizontal="center" vertical="center" wrapText="1"/>
    </xf>
    <xf numFmtId="0" fontId="42" fillId="6" borderId="28" xfId="0" applyNumberFormat="1" applyFont="1" applyFill="1" applyBorder="1" applyAlignment="1">
      <alignment horizontal="center"/>
    </xf>
    <xf numFmtId="0" fontId="42" fillId="6" borderId="29" xfId="0" applyNumberFormat="1" applyFont="1" applyFill="1" applyBorder="1" applyAlignment="1">
      <alignment horizontal="center"/>
    </xf>
    <xf numFmtId="0" fontId="42" fillId="6" borderId="30" xfId="0" applyNumberFormat="1" applyFont="1" applyFill="1" applyBorder="1" applyAlignment="1">
      <alignment horizontal="center"/>
    </xf>
    <xf numFmtId="0" fontId="50" fillId="6" borderId="28" xfId="0" applyNumberFormat="1" applyFont="1" applyFill="1" applyBorder="1" applyAlignment="1">
      <alignment horizontal="center" vertical="center"/>
    </xf>
    <xf numFmtId="0" fontId="50" fillId="6" borderId="30" xfId="0" applyNumberFormat="1" applyFont="1" applyFill="1" applyBorder="1" applyAlignment="1">
      <alignment horizontal="center" vertical="center"/>
    </xf>
    <xf numFmtId="0" fontId="50" fillId="6" borderId="29" xfId="0" applyNumberFormat="1" applyFont="1" applyFill="1" applyBorder="1" applyAlignment="1">
      <alignment horizontal="center" vertical="center"/>
    </xf>
    <xf numFmtId="0" fontId="40" fillId="0" borderId="0" xfId="0" applyNumberFormat="1" applyFont="1" applyFill="1" applyBorder="1" applyAlignment="1">
      <alignment horizontal="left" vertical="center"/>
    </xf>
    <xf numFmtId="0" fontId="31" fillId="6" borderId="25" xfId="0" applyFont="1" applyFill="1" applyBorder="1" applyAlignment="1">
      <alignment horizontal="center" vertical="top" wrapText="1"/>
    </xf>
    <xf numFmtId="17" fontId="31" fillId="6" borderId="25" xfId="1" applyNumberFormat="1" applyFont="1" applyFill="1" applyBorder="1" applyAlignment="1">
      <alignment horizontal="center" vertical="top" wrapText="1"/>
    </xf>
    <xf numFmtId="0" fontId="31" fillId="6" borderId="25" xfId="1" applyNumberFormat="1" applyFont="1" applyFill="1" applyBorder="1" applyAlignment="1">
      <alignment horizontal="center" vertical="top" wrapText="1"/>
    </xf>
    <xf numFmtId="0" fontId="36" fillId="0" borderId="25" xfId="0" applyFont="1" applyFill="1" applyBorder="1" applyAlignment="1">
      <alignment horizontal="center" vertical="top" wrapText="1"/>
    </xf>
    <xf numFmtId="0" fontId="31" fillId="0" borderId="28"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30" xfId="0" applyFont="1" applyFill="1" applyBorder="1" applyAlignment="1">
      <alignment horizontal="left" vertical="top" wrapText="1"/>
    </xf>
    <xf numFmtId="186" fontId="31" fillId="0" borderId="28" xfId="0" applyNumberFormat="1" applyFont="1" applyFill="1" applyBorder="1" applyAlignment="1">
      <alignment horizontal="left" vertical="top" wrapText="1"/>
    </xf>
    <xf numFmtId="186" fontId="31" fillId="0" borderId="29" xfId="0" applyNumberFormat="1" applyFont="1" applyFill="1" applyBorder="1" applyAlignment="1">
      <alignment horizontal="left" vertical="top" wrapText="1"/>
    </xf>
    <xf numFmtId="186" fontId="31" fillId="0" borderId="30" xfId="0" applyNumberFormat="1" applyFont="1" applyFill="1" applyBorder="1" applyAlignment="1">
      <alignment horizontal="left" vertical="top" wrapText="1"/>
    </xf>
    <xf numFmtId="204" fontId="31" fillId="0" borderId="25" xfId="0" applyNumberFormat="1" applyFont="1" applyFill="1" applyBorder="1" applyAlignment="1">
      <alignment horizontal="left" vertical="top" wrapText="1"/>
    </xf>
    <xf numFmtId="0" fontId="41" fillId="0" borderId="0" xfId="0" applyFont="1" applyAlignment="1">
      <alignment horizontal="left"/>
    </xf>
    <xf numFmtId="186" fontId="31" fillId="0" borderId="25" xfId="0" applyNumberFormat="1" applyFont="1" applyFill="1" applyBorder="1" applyAlignment="1">
      <alignment horizontal="left" vertical="top" wrapText="1"/>
    </xf>
    <xf numFmtId="204" fontId="31" fillId="0" borderId="28" xfId="0" applyNumberFormat="1" applyFont="1" applyFill="1" applyBorder="1" applyAlignment="1">
      <alignment horizontal="left" vertical="top" wrapText="1"/>
    </xf>
    <xf numFmtId="204" fontId="31" fillId="0" borderId="29" xfId="0" applyNumberFormat="1" applyFont="1" applyFill="1" applyBorder="1" applyAlignment="1">
      <alignment horizontal="left" vertical="top" wrapText="1"/>
    </xf>
    <xf numFmtId="204" fontId="31" fillId="0" borderId="30" xfId="0" applyNumberFormat="1" applyFont="1" applyFill="1" applyBorder="1" applyAlignment="1">
      <alignment horizontal="left" vertical="top" wrapText="1"/>
    </xf>
    <xf numFmtId="0" fontId="31" fillId="0" borderId="28" xfId="0" applyFont="1" applyFill="1" applyBorder="1" applyAlignment="1">
      <alignment horizontal="center"/>
    </xf>
    <xf numFmtId="0" fontId="31" fillId="0" borderId="29" xfId="0" applyFont="1" applyFill="1" applyBorder="1" applyAlignment="1">
      <alignment horizontal="center"/>
    </xf>
    <xf numFmtId="0" fontId="31" fillId="0" borderId="30" xfId="0" applyFont="1" applyFill="1" applyBorder="1" applyAlignment="1">
      <alignment horizontal="center"/>
    </xf>
    <xf numFmtId="186" fontId="31" fillId="0" borderId="25" xfId="0" applyNumberFormat="1" applyFont="1" applyFill="1" applyBorder="1" applyAlignment="1">
      <alignment horizontal="center" vertical="top" wrapText="1"/>
    </xf>
    <xf numFmtId="0" fontId="49" fillId="0" borderId="0" xfId="0" applyFont="1" applyFill="1" applyBorder="1" applyAlignment="1">
      <alignment horizontal="left"/>
    </xf>
    <xf numFmtId="0" fontId="50" fillId="6" borderId="25" xfId="0" applyFont="1" applyFill="1" applyBorder="1" applyAlignment="1">
      <alignment horizontal="center" vertical="center"/>
    </xf>
    <xf numFmtId="0" fontId="31" fillId="6" borderId="25" xfId="0" applyFont="1" applyFill="1" applyBorder="1"/>
    <xf numFmtId="0" fontId="31" fillId="0" borderId="25" xfId="0" applyFont="1" applyFill="1" applyBorder="1" applyAlignment="1">
      <alignment horizontal="center" vertical="center" wrapText="1"/>
    </xf>
    <xf numFmtId="0" fontId="31" fillId="0" borderId="50" xfId="0" applyFont="1" applyFill="1" applyBorder="1" applyAlignment="1">
      <alignment horizontal="center" vertical="center" wrapText="1"/>
    </xf>
    <xf numFmtId="17" fontId="31" fillId="0" borderId="25" xfId="1" applyNumberFormat="1" applyFont="1" applyFill="1" applyBorder="1" applyAlignment="1">
      <alignment horizontal="center" vertical="top" wrapText="1"/>
    </xf>
    <xf numFmtId="0" fontId="31" fillId="0" borderId="25" xfId="1" applyNumberFormat="1" applyFont="1" applyFill="1" applyBorder="1" applyAlignment="1">
      <alignment horizontal="center" vertical="top" wrapText="1"/>
    </xf>
    <xf numFmtId="0" fontId="41" fillId="0" borderId="0" xfId="0" applyNumberFormat="1" applyFont="1" applyFill="1" applyAlignment="1">
      <alignment horizontal="left" wrapText="1"/>
    </xf>
    <xf numFmtId="0" fontId="50" fillId="0" borderId="53" xfId="0" applyFont="1" applyFill="1" applyBorder="1" applyAlignment="1">
      <alignment horizontal="center" vertical="top"/>
    </xf>
    <xf numFmtId="0" fontId="50" fillId="0" borderId="29" xfId="0" applyFont="1" applyFill="1" applyBorder="1" applyAlignment="1">
      <alignment horizontal="center" vertical="top"/>
    </xf>
    <xf numFmtId="0" fontId="50" fillId="0" borderId="30" xfId="0" applyFont="1" applyFill="1" applyBorder="1" applyAlignment="1">
      <alignment horizontal="center" vertical="top"/>
    </xf>
    <xf numFmtId="204" fontId="50" fillId="0" borderId="28" xfId="0" applyNumberFormat="1" applyFont="1" applyFill="1" applyBorder="1" applyAlignment="1">
      <alignment horizontal="center" vertical="top"/>
    </xf>
    <xf numFmtId="204" fontId="50" fillId="0" borderId="29" xfId="0" applyNumberFormat="1" applyFont="1" applyFill="1" applyBorder="1" applyAlignment="1">
      <alignment horizontal="center" vertical="top"/>
    </xf>
    <xf numFmtId="0" fontId="50" fillId="0" borderId="25" xfId="0" applyFont="1" applyFill="1" applyBorder="1" applyAlignment="1">
      <alignment horizontal="center" vertical="top"/>
    </xf>
    <xf numFmtId="49" fontId="6" fillId="2" borderId="20" xfId="0" applyNumberFormat="1" applyFont="1" applyFill="1" applyBorder="1" applyAlignment="1">
      <alignment horizontal="left"/>
    </xf>
    <xf numFmtId="49" fontId="6" fillId="2" borderId="0" xfId="0" applyNumberFormat="1" applyFont="1" applyFill="1" applyBorder="1" applyAlignment="1">
      <alignment horizontal="left"/>
    </xf>
    <xf numFmtId="49" fontId="6" fillId="2" borderId="6" xfId="0" applyNumberFormat="1" applyFont="1" applyFill="1" applyBorder="1" applyAlignment="1">
      <alignment horizontal="left"/>
    </xf>
    <xf numFmtId="49" fontId="6" fillId="2" borderId="15" xfId="0" applyNumberFormat="1" applyFont="1" applyFill="1" applyBorder="1" applyAlignment="1">
      <alignment horizontal="left"/>
    </xf>
    <xf numFmtId="49" fontId="6" fillId="2" borderId="21" xfId="0" applyNumberFormat="1" applyFont="1" applyFill="1" applyBorder="1" applyAlignment="1">
      <alignment horizontal="left"/>
    </xf>
    <xf numFmtId="49" fontId="6" fillId="2" borderId="7" xfId="0" applyNumberFormat="1" applyFont="1" applyFill="1" applyBorder="1" applyAlignment="1">
      <alignment horizontal="left"/>
    </xf>
    <xf numFmtId="49" fontId="6" fillId="2" borderId="14" xfId="0" applyNumberFormat="1" applyFont="1" applyFill="1" applyBorder="1" applyAlignment="1">
      <alignment horizontal="left"/>
    </xf>
    <xf numFmtId="49" fontId="6" fillId="2" borderId="19" xfId="0" applyNumberFormat="1" applyFont="1" applyFill="1" applyBorder="1" applyAlignment="1">
      <alignment horizontal="left"/>
    </xf>
    <xf numFmtId="49" fontId="6" fillId="2" borderId="5" xfId="0" applyNumberFormat="1" applyFont="1" applyFill="1" applyBorder="1" applyAlignment="1">
      <alignment horizontal="left"/>
    </xf>
    <xf numFmtId="49" fontId="6" fillId="2" borderId="10" xfId="0" applyNumberFormat="1" applyFont="1" applyFill="1" applyBorder="1" applyAlignment="1">
      <alignment horizontal="left"/>
    </xf>
    <xf numFmtId="49" fontId="6" fillId="2" borderId="11" xfId="0" applyNumberFormat="1" applyFont="1" applyFill="1" applyBorder="1" applyAlignment="1">
      <alignment horizontal="left"/>
    </xf>
    <xf numFmtId="49" fontId="3" fillId="2" borderId="10" xfId="0" applyNumberFormat="1" applyFont="1" applyFill="1" applyBorder="1" applyAlignment="1">
      <alignment horizontal="left"/>
    </xf>
    <xf numFmtId="49" fontId="3" fillId="2" borderId="11" xfId="0" applyNumberFormat="1" applyFont="1" applyFill="1" applyBorder="1" applyAlignment="1">
      <alignment horizontal="left"/>
    </xf>
    <xf numFmtId="49" fontId="9" fillId="2" borderId="10" xfId="0" applyNumberFormat="1" applyFont="1" applyFill="1" applyBorder="1" applyAlignment="1">
      <alignment horizontal="left"/>
    </xf>
    <xf numFmtId="49" fontId="9" fillId="2" borderId="13" xfId="0" applyNumberFormat="1" applyFont="1" applyFill="1" applyBorder="1" applyAlignment="1">
      <alignment horizontal="left"/>
    </xf>
    <xf numFmtId="49" fontId="9" fillId="2" borderId="11" xfId="0" applyNumberFormat="1" applyFont="1" applyFill="1" applyBorder="1" applyAlignment="1">
      <alignment horizontal="left"/>
    </xf>
    <xf numFmtId="49" fontId="6" fillId="2" borderId="22" xfId="0" applyNumberFormat="1" applyFont="1" applyFill="1" applyBorder="1" applyAlignment="1">
      <alignment horizontal="left"/>
    </xf>
    <xf numFmtId="49" fontId="6" fillId="2" borderId="23" xfId="0" applyNumberFormat="1" applyFont="1" applyFill="1" applyBorder="1" applyAlignment="1">
      <alignment horizontal="left"/>
    </xf>
    <xf numFmtId="49" fontId="6" fillId="2" borderId="24" xfId="0" applyNumberFormat="1" applyFont="1" applyFill="1" applyBorder="1" applyAlignment="1">
      <alignment horizontal="left"/>
    </xf>
    <xf numFmtId="49" fontId="6" fillId="2" borderId="13" xfId="0" applyNumberFormat="1" applyFont="1" applyFill="1" applyBorder="1" applyAlignment="1">
      <alignment horizontal="left"/>
    </xf>
  </cellXfs>
  <cellStyles count="13">
    <cellStyle name="Comma" xfId="1" builtinId="3"/>
    <cellStyle name="Indian Comma" xfId="2"/>
    <cellStyle name="Indian Comma 10" xfId="10"/>
    <cellStyle name="Normal" xfId="0" builtinId="0"/>
    <cellStyle name="Normal 14 3" xfId="11"/>
    <cellStyle name="Normal 3" xfId="3"/>
    <cellStyle name="Normal 3 144" xfId="4"/>
    <cellStyle name="Normal 5" xfId="5"/>
    <cellStyle name="Normal 60" xfId="6"/>
    <cellStyle name="Normal 7" xfId="12"/>
    <cellStyle name="Normal 8" xfId="7"/>
    <cellStyle name="Normal_tables-oct"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832/AppData/Local/Microsoft/Windows/INetCache/Content.Outlook/SRTBAOUO/DEPA-2%20Bulletin%20tables%20-%20Feb.%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Index"/>
      <sheetName val="1"/>
      <sheetName val="64"/>
      <sheetName val="65"/>
      <sheetName val="66"/>
      <sheetName val="67"/>
      <sheetName val="68"/>
      <sheetName val="69"/>
      <sheetName val="70"/>
      <sheetName val="71"/>
      <sheetName val="72"/>
      <sheetName val="73"/>
      <sheetName val="74"/>
    </sheetNames>
    <sheetDataSet>
      <sheetData sheetId="0" refreshError="1"/>
      <sheetData sheetId="1">
        <row r="8">
          <cell r="A8" t="str">
            <v>$ indicates as on February 28, 2020</v>
          </cell>
        </row>
      </sheetData>
      <sheetData sheetId="2" refreshError="1"/>
      <sheetData sheetId="3">
        <row r="18">
          <cell r="A18" t="str">
            <v>$ indicates as on February 28, 2020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6"/>
  <sheetViews>
    <sheetView tabSelected="1" zoomScaleNormal="100" workbookViewId="0">
      <selection activeCell="G73" sqref="G73"/>
    </sheetView>
  </sheetViews>
  <sheetFormatPr defaultRowHeight="12.5"/>
  <cols>
    <col min="1" max="1" width="102.1796875" bestFit="1" customWidth="1"/>
    <col min="2" max="2" width="4.7265625" bestFit="1" customWidth="1"/>
  </cols>
  <sheetData>
    <row r="1" spans="1:1" s="86" customFormat="1" ht="18.75" customHeight="1">
      <c r="A1" s="433" t="s">
        <v>0</v>
      </c>
    </row>
    <row r="2" spans="1:1" s="86" customFormat="1" ht="18" customHeight="1">
      <c r="A2" s="434" t="s">
        <v>1134</v>
      </c>
    </row>
    <row r="3" spans="1:1" s="86" customFormat="1" ht="18" customHeight="1">
      <c r="A3" s="434" t="s">
        <v>1207</v>
      </c>
    </row>
    <row r="4" spans="1:1" s="86" customFormat="1" ht="18" customHeight="1">
      <c r="A4" s="434" t="s">
        <v>1201</v>
      </c>
    </row>
    <row r="5" spans="1:1" s="86" customFormat="1" ht="18" customHeight="1">
      <c r="A5" s="434" t="s">
        <v>1135</v>
      </c>
    </row>
    <row r="6" spans="1:1" s="86" customFormat="1" ht="18" customHeight="1">
      <c r="A6" s="434" t="s">
        <v>1136</v>
      </c>
    </row>
    <row r="7" spans="1:1" s="86" customFormat="1" ht="18" customHeight="1">
      <c r="A7" s="434" t="s">
        <v>1137</v>
      </c>
    </row>
    <row r="8" spans="1:1" s="86" customFormat="1" ht="18" customHeight="1">
      <c r="A8" s="434" t="s">
        <v>1138</v>
      </c>
    </row>
    <row r="9" spans="1:1" s="86" customFormat="1" ht="31">
      <c r="A9" s="435" t="s">
        <v>1139</v>
      </c>
    </row>
    <row r="10" spans="1:1" s="86" customFormat="1" ht="18" customHeight="1">
      <c r="A10" s="434" t="s">
        <v>1140</v>
      </c>
    </row>
    <row r="11" spans="1:1" s="86" customFormat="1" ht="18" customHeight="1">
      <c r="A11" s="434" t="s">
        <v>1141</v>
      </c>
    </row>
    <row r="12" spans="1:1" s="86" customFormat="1" ht="18" customHeight="1">
      <c r="A12" s="434" t="s">
        <v>1142</v>
      </c>
    </row>
    <row r="13" spans="1:1" s="86" customFormat="1" ht="18" customHeight="1">
      <c r="A13" s="434" t="s">
        <v>1143</v>
      </c>
    </row>
    <row r="14" spans="1:1" s="86" customFormat="1" ht="18" customHeight="1">
      <c r="A14" s="434" t="s">
        <v>1144</v>
      </c>
    </row>
    <row r="15" spans="1:1" s="86" customFormat="1" ht="18" customHeight="1">
      <c r="A15" s="434" t="s">
        <v>1145</v>
      </c>
    </row>
    <row r="16" spans="1:1" s="86" customFormat="1" ht="18" customHeight="1">
      <c r="A16" s="434" t="s">
        <v>1146</v>
      </c>
    </row>
    <row r="17" spans="1:1" s="86" customFormat="1" ht="18" customHeight="1">
      <c r="A17" s="434" t="s">
        <v>1147</v>
      </c>
    </row>
    <row r="18" spans="1:1" s="86" customFormat="1" ht="18" customHeight="1">
      <c r="A18" s="434" t="s">
        <v>1148</v>
      </c>
    </row>
    <row r="19" spans="1:1" s="86" customFormat="1" ht="18" customHeight="1">
      <c r="A19" s="434" t="s">
        <v>1149</v>
      </c>
    </row>
    <row r="20" spans="1:1" s="86" customFormat="1" ht="18" customHeight="1">
      <c r="A20" s="434" t="s">
        <v>1150</v>
      </c>
    </row>
    <row r="21" spans="1:1" s="86" customFormat="1" ht="18" customHeight="1">
      <c r="A21" s="434" t="s">
        <v>1151</v>
      </c>
    </row>
    <row r="22" spans="1:1" s="86" customFormat="1" ht="18" customHeight="1">
      <c r="A22" s="434" t="s">
        <v>1152</v>
      </c>
    </row>
    <row r="23" spans="1:1" s="86" customFormat="1" ht="18" customHeight="1">
      <c r="A23" s="434" t="s">
        <v>1153</v>
      </c>
    </row>
    <row r="24" spans="1:1" s="86" customFormat="1" ht="18" customHeight="1">
      <c r="A24" s="434" t="s">
        <v>1154</v>
      </c>
    </row>
    <row r="25" spans="1:1" s="86" customFormat="1" ht="18" customHeight="1">
      <c r="A25" s="434" t="s">
        <v>1202</v>
      </c>
    </row>
    <row r="26" spans="1:1" s="86" customFormat="1" ht="18" customHeight="1">
      <c r="A26" s="434" t="s">
        <v>1203</v>
      </c>
    </row>
    <row r="27" spans="1:1" s="86" customFormat="1" ht="18" customHeight="1">
      <c r="A27" s="434" t="s">
        <v>1204</v>
      </c>
    </row>
    <row r="28" spans="1:1" s="86" customFormat="1" ht="18" customHeight="1">
      <c r="A28" s="434" t="s">
        <v>1155</v>
      </c>
    </row>
    <row r="29" spans="1:1" s="86" customFormat="1" ht="18" customHeight="1">
      <c r="A29" s="434" t="s">
        <v>1156</v>
      </c>
    </row>
    <row r="30" spans="1:1" s="86" customFormat="1" ht="18" customHeight="1">
      <c r="A30" s="434" t="s">
        <v>1157</v>
      </c>
    </row>
    <row r="31" spans="1:1" s="86" customFormat="1" ht="18" customHeight="1">
      <c r="A31" s="434" t="s">
        <v>1158</v>
      </c>
    </row>
    <row r="32" spans="1:1" s="86" customFormat="1" ht="18" customHeight="1">
      <c r="A32" s="434" t="s">
        <v>1159</v>
      </c>
    </row>
    <row r="33" spans="1:1" s="86" customFormat="1" ht="18" customHeight="1">
      <c r="A33" s="434" t="s">
        <v>1160</v>
      </c>
    </row>
    <row r="34" spans="1:1" s="86" customFormat="1" ht="18" customHeight="1">
      <c r="A34" s="434" t="s">
        <v>1161</v>
      </c>
    </row>
    <row r="35" spans="1:1" s="86" customFormat="1" ht="18" customHeight="1">
      <c r="A35" s="434" t="s">
        <v>1162</v>
      </c>
    </row>
    <row r="36" spans="1:1" s="86" customFormat="1" ht="18" customHeight="1">
      <c r="A36" s="434" t="s">
        <v>1163</v>
      </c>
    </row>
    <row r="37" spans="1:1" s="86" customFormat="1" ht="18" customHeight="1">
      <c r="A37" s="434" t="s">
        <v>1164</v>
      </c>
    </row>
    <row r="38" spans="1:1" s="86" customFormat="1" ht="18" customHeight="1">
      <c r="A38" s="434" t="s">
        <v>1165</v>
      </c>
    </row>
    <row r="39" spans="1:1" s="86" customFormat="1" ht="18" customHeight="1">
      <c r="A39" s="434" t="s">
        <v>1166</v>
      </c>
    </row>
    <row r="40" spans="1:1" s="86" customFormat="1" ht="18" customHeight="1">
      <c r="A40" s="434" t="s">
        <v>1167</v>
      </c>
    </row>
    <row r="41" spans="1:1" s="86" customFormat="1" ht="18" customHeight="1">
      <c r="A41" s="434" t="s">
        <v>1168</v>
      </c>
    </row>
    <row r="42" spans="1:1" s="86" customFormat="1" ht="18" customHeight="1">
      <c r="A42" s="434" t="s">
        <v>1169</v>
      </c>
    </row>
    <row r="43" spans="1:1" s="86" customFormat="1" ht="18" customHeight="1">
      <c r="A43" s="434" t="s">
        <v>1170</v>
      </c>
    </row>
    <row r="44" spans="1:1" s="86" customFormat="1" ht="18" customHeight="1">
      <c r="A44" s="434" t="s">
        <v>1171</v>
      </c>
    </row>
    <row r="45" spans="1:1" s="86" customFormat="1" ht="18" customHeight="1">
      <c r="A45" s="434" t="s">
        <v>1172</v>
      </c>
    </row>
    <row r="46" spans="1:1" s="86" customFormat="1" ht="18" customHeight="1">
      <c r="A46" s="434" t="s">
        <v>1173</v>
      </c>
    </row>
    <row r="47" spans="1:1" s="86" customFormat="1" ht="18" customHeight="1">
      <c r="A47" s="434" t="s">
        <v>1174</v>
      </c>
    </row>
    <row r="48" spans="1:1" s="86" customFormat="1" ht="18" customHeight="1">
      <c r="A48" s="434" t="s">
        <v>1175</v>
      </c>
    </row>
    <row r="49" spans="1:1" s="86" customFormat="1" ht="18" customHeight="1">
      <c r="A49" s="434" t="s">
        <v>1176</v>
      </c>
    </row>
    <row r="50" spans="1:1" s="86" customFormat="1" ht="18" customHeight="1">
      <c r="A50" s="434" t="s">
        <v>1177</v>
      </c>
    </row>
    <row r="51" spans="1:1" s="86" customFormat="1" ht="18" customHeight="1">
      <c r="A51" s="434" t="s">
        <v>1178</v>
      </c>
    </row>
    <row r="52" spans="1:1" s="86" customFormat="1" ht="18" customHeight="1">
      <c r="A52" s="434" t="s">
        <v>1179</v>
      </c>
    </row>
    <row r="53" spans="1:1" s="86" customFormat="1" ht="18" customHeight="1">
      <c r="A53" s="434" t="s">
        <v>1180</v>
      </c>
    </row>
    <row r="54" spans="1:1" s="86" customFormat="1" ht="18" customHeight="1">
      <c r="A54" s="434" t="s">
        <v>1181</v>
      </c>
    </row>
    <row r="55" spans="1:1" s="86" customFormat="1" ht="29.25" customHeight="1">
      <c r="A55" s="435" t="s">
        <v>1182</v>
      </c>
    </row>
    <row r="56" spans="1:1" s="86" customFormat="1" ht="18" customHeight="1">
      <c r="A56" s="434" t="s">
        <v>1183</v>
      </c>
    </row>
    <row r="57" spans="1:1" s="86" customFormat="1" ht="18" customHeight="1">
      <c r="A57" s="434" t="s">
        <v>1184</v>
      </c>
    </row>
    <row r="58" spans="1:1" s="86" customFormat="1" ht="18" customHeight="1">
      <c r="A58" s="434" t="s">
        <v>1185</v>
      </c>
    </row>
    <row r="59" spans="1:1" s="86" customFormat="1" ht="18" customHeight="1">
      <c r="A59" s="434" t="s">
        <v>1186</v>
      </c>
    </row>
    <row r="60" spans="1:1" s="86" customFormat="1" ht="18" customHeight="1">
      <c r="A60" s="434" t="s">
        <v>1187</v>
      </c>
    </row>
    <row r="61" spans="1:1" s="86" customFormat="1" ht="18" customHeight="1">
      <c r="A61" s="434" t="s">
        <v>1205</v>
      </c>
    </row>
    <row r="62" spans="1:1" s="86" customFormat="1" ht="18" customHeight="1">
      <c r="A62" s="434" t="s">
        <v>1188</v>
      </c>
    </row>
    <row r="63" spans="1:1" s="86" customFormat="1" ht="18" customHeight="1">
      <c r="A63" s="434" t="s">
        <v>1206</v>
      </c>
    </row>
    <row r="64" spans="1:1" s="86" customFormat="1" ht="18" customHeight="1">
      <c r="A64" s="434" t="s">
        <v>1189</v>
      </c>
    </row>
    <row r="65" spans="1:1" s="86" customFormat="1" ht="18" customHeight="1">
      <c r="A65" s="434" t="s">
        <v>1190</v>
      </c>
    </row>
    <row r="66" spans="1:1" s="86" customFormat="1" ht="18" customHeight="1">
      <c r="A66" s="434" t="s">
        <v>1191</v>
      </c>
    </row>
    <row r="67" spans="1:1" s="86" customFormat="1" ht="18" customHeight="1">
      <c r="A67" s="434" t="s">
        <v>1192</v>
      </c>
    </row>
    <row r="68" spans="1:1" s="86" customFormat="1" ht="18" customHeight="1">
      <c r="A68" s="434" t="s">
        <v>1193</v>
      </c>
    </row>
    <row r="69" spans="1:1" s="86" customFormat="1" ht="18" customHeight="1">
      <c r="A69" s="434" t="s">
        <v>1194</v>
      </c>
    </row>
    <row r="70" spans="1:1" s="86" customFormat="1" ht="18" customHeight="1">
      <c r="A70" s="434" t="s">
        <v>1195</v>
      </c>
    </row>
    <row r="71" spans="1:1" s="86" customFormat="1" ht="18" customHeight="1">
      <c r="A71" s="434" t="s">
        <v>1196</v>
      </c>
    </row>
    <row r="72" spans="1:1" s="86" customFormat="1" ht="18" customHeight="1">
      <c r="A72" s="434" t="s">
        <v>1197</v>
      </c>
    </row>
    <row r="73" spans="1:1" s="86" customFormat="1" ht="18" customHeight="1">
      <c r="A73" s="434" t="s">
        <v>1198</v>
      </c>
    </row>
    <row r="74" spans="1:1" s="86" customFormat="1" ht="18" customHeight="1">
      <c r="A74" s="434" t="s">
        <v>1199</v>
      </c>
    </row>
    <row r="75" spans="1:1" s="86" customFormat="1" ht="18" customHeight="1">
      <c r="A75" s="434" t="s">
        <v>1200</v>
      </c>
    </row>
    <row r="76" spans="1:1" s="86" customFormat="1" ht="28.4" customHeight="1"/>
  </sheetData>
  <pageMargins left="0.78431372549019618" right="0.78431372549019618" top="0.98039215686274517" bottom="0.98039215686274517" header="0.50980392156862753" footer="0.50980392156862753"/>
  <pageSetup paperSize="9" scale="51"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zoomScaleNormal="100" workbookViewId="0">
      <selection activeCell="M22" sqref="M22"/>
    </sheetView>
  </sheetViews>
  <sheetFormatPr defaultColWidth="9.1796875" defaultRowHeight="14.5"/>
  <cols>
    <col min="1" max="1" width="8.7265625" style="93" customWidth="1"/>
    <col min="2" max="2" width="8" style="93" customWidth="1"/>
    <col min="3" max="3" width="8.26953125" style="93" customWidth="1"/>
    <col min="4" max="4" width="7.54296875" style="93" customWidth="1"/>
    <col min="5" max="5" width="8.54296875" style="93" bestFit="1" customWidth="1"/>
    <col min="6" max="6" width="7.54296875" style="93" customWidth="1"/>
    <col min="7" max="7" width="8.54296875" style="93" bestFit="1" customWidth="1"/>
    <col min="8" max="8" width="7.54296875" style="93" customWidth="1"/>
    <col min="9" max="9" width="8.54296875" style="93" bestFit="1" customWidth="1"/>
    <col min="10" max="10" width="7.54296875" style="93" customWidth="1"/>
    <col min="11" max="11" width="8.54296875" style="93" bestFit="1" customWidth="1"/>
    <col min="12" max="12" width="8" style="93" customWidth="1"/>
    <col min="13" max="13" width="8.54296875" style="93" bestFit="1" customWidth="1"/>
    <col min="14" max="14" width="7.26953125" style="93" bestFit="1" customWidth="1"/>
    <col min="15" max="15" width="8" style="93" bestFit="1" customWidth="1"/>
    <col min="16" max="16384" width="9.1796875" style="93"/>
  </cols>
  <sheetData>
    <row r="1" spans="1:15" ht="15" customHeight="1">
      <c r="A1" s="498" t="s">
        <v>919</v>
      </c>
      <c r="B1" s="498"/>
      <c r="C1" s="498"/>
      <c r="D1" s="498"/>
      <c r="E1" s="498"/>
      <c r="F1" s="498"/>
      <c r="G1" s="498"/>
      <c r="H1" s="498"/>
      <c r="I1" s="498"/>
      <c r="J1" s="498"/>
      <c r="K1" s="498"/>
      <c r="L1" s="498"/>
      <c r="M1" s="498"/>
      <c r="N1" s="498"/>
    </row>
    <row r="2" spans="1:15" s="136" customFormat="1">
      <c r="A2" s="499" t="s">
        <v>90</v>
      </c>
      <c r="B2" s="506" t="s">
        <v>93</v>
      </c>
      <c r="C2" s="507"/>
      <c r="D2" s="506" t="s">
        <v>139</v>
      </c>
      <c r="E2" s="507"/>
      <c r="F2" s="506" t="s">
        <v>140</v>
      </c>
      <c r="G2" s="507"/>
      <c r="H2" s="506" t="s">
        <v>141</v>
      </c>
      <c r="I2" s="507"/>
      <c r="J2" s="506" t="s">
        <v>142</v>
      </c>
      <c r="K2" s="507"/>
      <c r="L2" s="506" t="s">
        <v>920</v>
      </c>
      <c r="M2" s="507"/>
      <c r="N2" s="506" t="s">
        <v>921</v>
      </c>
      <c r="O2" s="507"/>
    </row>
    <row r="3" spans="1:15" s="136" customFormat="1" ht="39">
      <c r="A3" s="501"/>
      <c r="B3" s="137" t="s">
        <v>122</v>
      </c>
      <c r="C3" s="85" t="s">
        <v>884</v>
      </c>
      <c r="D3" s="137" t="s">
        <v>122</v>
      </c>
      <c r="E3" s="85" t="s">
        <v>884</v>
      </c>
      <c r="F3" s="137" t="s">
        <v>122</v>
      </c>
      <c r="G3" s="85" t="s">
        <v>884</v>
      </c>
      <c r="H3" s="137" t="s">
        <v>122</v>
      </c>
      <c r="I3" s="85" t="s">
        <v>884</v>
      </c>
      <c r="J3" s="137" t="s">
        <v>122</v>
      </c>
      <c r="K3" s="85" t="s">
        <v>884</v>
      </c>
      <c r="L3" s="137" t="s">
        <v>122</v>
      </c>
      <c r="M3" s="85" t="s">
        <v>884</v>
      </c>
      <c r="N3" s="137" t="s">
        <v>122</v>
      </c>
      <c r="O3" s="85" t="s">
        <v>884</v>
      </c>
    </row>
    <row r="4" spans="1:15" s="136" customFormat="1">
      <c r="A4" s="138" t="s">
        <v>28</v>
      </c>
      <c r="B4" s="146">
        <v>133</v>
      </c>
      <c r="C4" s="146">
        <v>18235.21</v>
      </c>
      <c r="D4" s="146">
        <v>20</v>
      </c>
      <c r="E4" s="146">
        <v>68.41</v>
      </c>
      <c r="F4" s="146">
        <v>29</v>
      </c>
      <c r="G4" s="146">
        <v>212.75</v>
      </c>
      <c r="H4" s="146">
        <v>61</v>
      </c>
      <c r="I4" s="146">
        <v>1355.19</v>
      </c>
      <c r="J4" s="146">
        <v>6</v>
      </c>
      <c r="K4" s="146">
        <v>437.52</v>
      </c>
      <c r="L4" s="146">
        <v>8</v>
      </c>
      <c r="M4" s="146">
        <v>2895.75</v>
      </c>
      <c r="N4" s="146">
        <v>9</v>
      </c>
      <c r="O4" s="146">
        <v>13265.59</v>
      </c>
    </row>
    <row r="5" spans="1:15" s="142" customFormat="1">
      <c r="A5" s="138" t="s">
        <v>29</v>
      </c>
      <c r="B5" s="97">
        <f>SUM(B6:B26)</f>
        <v>67</v>
      </c>
      <c r="C5" s="97">
        <f>SUM(C6:C25)</f>
        <v>65651.129144000006</v>
      </c>
      <c r="D5" s="97">
        <f>SUM(D6:D26)</f>
        <v>16</v>
      </c>
      <c r="E5" s="97">
        <f>SUM(E6:E25)</f>
        <v>49.910000000000004</v>
      </c>
      <c r="F5" s="97">
        <f>SUM(F6:F26)</f>
        <v>10</v>
      </c>
      <c r="G5" s="97">
        <f>SUM(G6:G25)</f>
        <v>74.52</v>
      </c>
      <c r="H5" s="97">
        <f>SUM(H6:H26)</f>
        <v>22</v>
      </c>
      <c r="I5" s="97">
        <f>SUM(I6:I25)</f>
        <v>444.09659999999997</v>
      </c>
      <c r="J5" s="97">
        <f>SUM(J6:J26)</f>
        <v>1</v>
      </c>
      <c r="K5" s="97">
        <f>SUM(K6:K25)</f>
        <v>60</v>
      </c>
      <c r="L5" s="97">
        <f>SUM(L6:L26)</f>
        <v>7</v>
      </c>
      <c r="M5" s="97">
        <f>SUM(M6:M25)</f>
        <v>2262.4900000000002</v>
      </c>
      <c r="N5" s="97">
        <f>SUM(N6:N26)</f>
        <v>11</v>
      </c>
      <c r="O5" s="97">
        <f>SUM(O6:O25)</f>
        <v>62760.102543999994</v>
      </c>
    </row>
    <row r="6" spans="1:15" s="114" customFormat="1">
      <c r="A6" s="122" t="s">
        <v>99</v>
      </c>
      <c r="B6" s="146">
        <v>10</v>
      </c>
      <c r="C6" s="146">
        <v>28232.959999999999</v>
      </c>
      <c r="D6" s="146">
        <v>1</v>
      </c>
      <c r="E6" s="146">
        <v>2.27</v>
      </c>
      <c r="F6" s="146">
        <v>1</v>
      </c>
      <c r="G6" s="146">
        <v>6.58</v>
      </c>
      <c r="H6" s="146">
        <v>3</v>
      </c>
      <c r="I6" s="146">
        <v>65.31</v>
      </c>
      <c r="J6" s="146">
        <v>0</v>
      </c>
      <c r="K6" s="146">
        <v>0</v>
      </c>
      <c r="L6" s="146">
        <v>2</v>
      </c>
      <c r="M6" s="146">
        <v>609.46</v>
      </c>
      <c r="N6" s="146">
        <v>3</v>
      </c>
      <c r="O6" s="146">
        <v>27549.34</v>
      </c>
    </row>
    <row r="7" spans="1:15" s="114" customFormat="1">
      <c r="A7" s="122">
        <v>43586</v>
      </c>
      <c r="B7" s="146">
        <v>7</v>
      </c>
      <c r="C7" s="146">
        <v>24478.292544</v>
      </c>
      <c r="D7" s="146">
        <v>2</v>
      </c>
      <c r="E7" s="146">
        <v>2.19</v>
      </c>
      <c r="F7" s="146">
        <v>1</v>
      </c>
      <c r="G7" s="146">
        <v>8.5299999999999994</v>
      </c>
      <c r="H7" s="146">
        <v>3</v>
      </c>
      <c r="I7" s="146">
        <v>95.37</v>
      </c>
      <c r="J7" s="146">
        <v>0</v>
      </c>
      <c r="K7" s="146">
        <v>0</v>
      </c>
      <c r="L7" s="146">
        <v>0</v>
      </c>
      <c r="M7" s="146">
        <v>0</v>
      </c>
      <c r="N7" s="146">
        <v>1</v>
      </c>
      <c r="O7" s="146">
        <v>24372.202544</v>
      </c>
    </row>
    <row r="8" spans="1:15" s="114" customFormat="1">
      <c r="A8" s="122">
        <v>43617</v>
      </c>
      <c r="B8" s="146">
        <f>D8+F8+H8+J8+L8+N8</f>
        <v>8</v>
      </c>
      <c r="C8" s="146">
        <f>E8+G8+I8+K8+M8+O8</f>
        <v>557.58659999999998</v>
      </c>
      <c r="D8" s="146">
        <v>1</v>
      </c>
      <c r="E8" s="146">
        <v>3.65</v>
      </c>
      <c r="F8" s="146">
        <v>3</v>
      </c>
      <c r="G8" s="146">
        <v>23.18</v>
      </c>
      <c r="H8" s="146">
        <v>3</v>
      </c>
      <c r="I8" s="146">
        <v>55.266599999999997</v>
      </c>
      <c r="J8" s="146">
        <v>0</v>
      </c>
      <c r="K8" s="146">
        <v>0</v>
      </c>
      <c r="L8" s="146">
        <v>1</v>
      </c>
      <c r="M8" s="146">
        <v>475.49</v>
      </c>
      <c r="N8" s="146">
        <v>0</v>
      </c>
      <c r="O8" s="146">
        <v>0</v>
      </c>
    </row>
    <row r="9" spans="1:15" s="114" customFormat="1">
      <c r="A9" s="122">
        <v>43647</v>
      </c>
      <c r="B9" s="146">
        <v>8</v>
      </c>
      <c r="C9" s="146">
        <v>2023.3600000000001</v>
      </c>
      <c r="D9" s="146">
        <v>2</v>
      </c>
      <c r="E9" s="146">
        <v>7.94</v>
      </c>
      <c r="F9" s="146">
        <v>0</v>
      </c>
      <c r="G9" s="146">
        <v>0</v>
      </c>
      <c r="H9" s="146">
        <v>4</v>
      </c>
      <c r="I9" s="146">
        <v>71.42</v>
      </c>
      <c r="J9" s="146">
        <v>0</v>
      </c>
      <c r="K9" s="146">
        <v>0</v>
      </c>
      <c r="L9" s="146">
        <v>1</v>
      </c>
      <c r="M9" s="146">
        <v>459</v>
      </c>
      <c r="N9" s="146">
        <v>1</v>
      </c>
      <c r="O9" s="146">
        <v>1485</v>
      </c>
    </row>
    <row r="10" spans="1:15" s="114" customFormat="1">
      <c r="A10" s="122">
        <v>43678</v>
      </c>
      <c r="B10" s="146">
        <v>5</v>
      </c>
      <c r="C10" s="146">
        <v>4148.9299999999994</v>
      </c>
      <c r="D10" s="146">
        <v>1</v>
      </c>
      <c r="E10" s="146">
        <v>1.35</v>
      </c>
      <c r="F10" s="146">
        <v>1</v>
      </c>
      <c r="G10" s="146">
        <v>6.18</v>
      </c>
      <c r="H10" s="146">
        <v>0</v>
      </c>
      <c r="I10" s="146">
        <v>0</v>
      </c>
      <c r="J10" s="146">
        <v>0</v>
      </c>
      <c r="K10" s="146">
        <v>0</v>
      </c>
      <c r="L10" s="146">
        <v>1</v>
      </c>
      <c r="M10" s="146">
        <v>101.91</v>
      </c>
      <c r="N10" s="146">
        <v>2</v>
      </c>
      <c r="O10" s="146">
        <v>4039.49</v>
      </c>
    </row>
    <row r="11" spans="1:15" s="114" customFormat="1">
      <c r="A11" s="122">
        <v>43710</v>
      </c>
      <c r="B11" s="146">
        <v>5</v>
      </c>
      <c r="C11" s="146">
        <v>34.450000000000003</v>
      </c>
      <c r="D11" s="146">
        <v>3</v>
      </c>
      <c r="E11" s="146">
        <v>10.11</v>
      </c>
      <c r="F11" s="146">
        <v>1</v>
      </c>
      <c r="G11" s="146">
        <v>8.5</v>
      </c>
      <c r="H11" s="146">
        <v>1</v>
      </c>
      <c r="I11" s="146">
        <v>15.84</v>
      </c>
      <c r="J11" s="146">
        <v>0</v>
      </c>
      <c r="K11" s="146">
        <v>0</v>
      </c>
      <c r="L11" s="146">
        <v>0</v>
      </c>
      <c r="M11" s="146">
        <v>0</v>
      </c>
      <c r="N11" s="146">
        <v>0</v>
      </c>
      <c r="O11" s="146">
        <v>0</v>
      </c>
    </row>
    <row r="12" spans="1:15" s="114" customFormat="1">
      <c r="A12" s="122">
        <v>43742</v>
      </c>
      <c r="B12" s="146">
        <v>7</v>
      </c>
      <c r="C12" s="146">
        <v>970.72</v>
      </c>
      <c r="D12" s="146">
        <v>1</v>
      </c>
      <c r="E12" s="146">
        <v>4.5</v>
      </c>
      <c r="F12" s="146">
        <v>0</v>
      </c>
      <c r="G12" s="146">
        <v>0</v>
      </c>
      <c r="H12" s="146">
        <v>3</v>
      </c>
      <c r="I12" s="146">
        <v>61.31</v>
      </c>
      <c r="J12" s="146">
        <v>1</v>
      </c>
      <c r="K12" s="146">
        <v>60</v>
      </c>
      <c r="L12" s="146">
        <v>1</v>
      </c>
      <c r="M12" s="146">
        <v>206.95</v>
      </c>
      <c r="N12" s="146">
        <v>1</v>
      </c>
      <c r="O12" s="146">
        <v>637.96</v>
      </c>
    </row>
    <row r="13" spans="1:15" s="114" customFormat="1">
      <c r="A13" s="122">
        <v>43771</v>
      </c>
      <c r="B13" s="146">
        <v>4</v>
      </c>
      <c r="C13" s="146">
        <v>440.22</v>
      </c>
      <c r="D13" s="146">
        <v>1</v>
      </c>
      <c r="E13" s="146">
        <v>2.64</v>
      </c>
      <c r="F13" s="146">
        <v>1</v>
      </c>
      <c r="G13" s="146">
        <v>6.32</v>
      </c>
      <c r="H13" s="146">
        <v>1</v>
      </c>
      <c r="I13" s="146">
        <v>21.57</v>
      </c>
      <c r="J13" s="146">
        <v>0</v>
      </c>
      <c r="K13" s="146">
        <v>0</v>
      </c>
      <c r="L13" s="146">
        <v>1</v>
      </c>
      <c r="M13" s="146">
        <v>409.68</v>
      </c>
      <c r="N13" s="146">
        <v>0</v>
      </c>
      <c r="O13" s="146">
        <v>0</v>
      </c>
    </row>
    <row r="14" spans="1:15" s="114" customFormat="1">
      <c r="A14" s="122">
        <v>43800</v>
      </c>
      <c r="B14" s="146">
        <v>4</v>
      </c>
      <c r="C14" s="146">
        <v>1263.98</v>
      </c>
      <c r="D14" s="146">
        <v>0</v>
      </c>
      <c r="E14" s="146">
        <v>0</v>
      </c>
      <c r="F14" s="146">
        <v>1</v>
      </c>
      <c r="G14" s="146">
        <v>7.23</v>
      </c>
      <c r="H14" s="146">
        <v>1</v>
      </c>
      <c r="I14" s="146">
        <v>10.8</v>
      </c>
      <c r="J14" s="146">
        <v>0</v>
      </c>
      <c r="K14" s="146">
        <v>0</v>
      </c>
      <c r="L14" s="146">
        <v>0</v>
      </c>
      <c r="M14" s="146">
        <v>0</v>
      </c>
      <c r="N14" s="146">
        <v>2</v>
      </c>
      <c r="O14" s="146">
        <v>1245.95</v>
      </c>
    </row>
    <row r="15" spans="1:15" s="114" customFormat="1">
      <c r="A15" s="122">
        <v>43832</v>
      </c>
      <c r="B15" s="146">
        <f>D15+F15+H15+J15+L15+N15</f>
        <v>7</v>
      </c>
      <c r="C15" s="146">
        <f>E15+G15+I15+K15+M15+O15</f>
        <v>3486.35</v>
      </c>
      <c r="D15" s="146">
        <v>3</v>
      </c>
      <c r="E15" s="146">
        <v>11.18</v>
      </c>
      <c r="F15" s="146">
        <v>1</v>
      </c>
      <c r="G15" s="146">
        <v>8</v>
      </c>
      <c r="H15" s="146">
        <v>2</v>
      </c>
      <c r="I15" s="146">
        <v>37.01</v>
      </c>
      <c r="J15" s="146">
        <v>0</v>
      </c>
      <c r="K15" s="146">
        <v>0</v>
      </c>
      <c r="L15" s="146">
        <v>0</v>
      </c>
      <c r="M15" s="146">
        <v>0</v>
      </c>
      <c r="N15" s="146">
        <v>1</v>
      </c>
      <c r="O15" s="146">
        <v>3430.16</v>
      </c>
    </row>
    <row r="16" spans="1:15" s="114" customFormat="1">
      <c r="A16" s="122">
        <v>43864</v>
      </c>
      <c r="B16" s="146">
        <f>D16+F16+H16+J16+L16+N16</f>
        <v>2</v>
      </c>
      <c r="C16" s="146">
        <f>E16+G16+I16+K16+M16+O16</f>
        <v>14.28</v>
      </c>
      <c r="D16" s="146">
        <v>1</v>
      </c>
      <c r="E16" s="146">
        <v>4.08</v>
      </c>
      <c r="F16" s="146">
        <v>0</v>
      </c>
      <c r="G16" s="146">
        <v>0</v>
      </c>
      <c r="H16" s="146">
        <v>1</v>
      </c>
      <c r="I16" s="146">
        <v>10.199999999999999</v>
      </c>
      <c r="J16" s="146">
        <v>0</v>
      </c>
      <c r="K16" s="146">
        <v>0</v>
      </c>
      <c r="L16" s="146">
        <v>0</v>
      </c>
      <c r="M16" s="146">
        <v>0</v>
      </c>
      <c r="N16" s="146">
        <v>0</v>
      </c>
      <c r="O16" s="146">
        <v>0</v>
      </c>
    </row>
    <row r="17" spans="1:3" s="114" customFormat="1" ht="12">
      <c r="A17" s="135" t="s">
        <v>887</v>
      </c>
      <c r="B17" s="135"/>
      <c r="C17" s="135"/>
    </row>
    <row r="18" spans="1:3" s="113" customFormat="1">
      <c r="A18" s="490" t="s">
        <v>77</v>
      </c>
      <c r="B18" s="490"/>
      <c r="C18" s="490"/>
    </row>
    <row r="19" spans="1:3">
      <c r="A19" s="113"/>
      <c r="B19" s="113"/>
      <c r="C19" s="113"/>
    </row>
  </sheetData>
  <mergeCells count="10">
    <mergeCell ref="N2:O2"/>
    <mergeCell ref="A18:C18"/>
    <mergeCell ref="A1:N1"/>
    <mergeCell ref="A2:A3"/>
    <mergeCell ref="B2:C2"/>
    <mergeCell ref="D2:E2"/>
    <mergeCell ref="F2:G2"/>
    <mergeCell ref="H2:I2"/>
    <mergeCell ref="J2:K2"/>
    <mergeCell ref="L2:M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activeCell="I5" sqref="I5"/>
    </sheetView>
  </sheetViews>
  <sheetFormatPr defaultRowHeight="12.5"/>
  <cols>
    <col min="1" max="1" width="14.7265625" bestFit="1" customWidth="1"/>
    <col min="2" max="2" width="12.1796875" bestFit="1" customWidth="1"/>
    <col min="3" max="3" width="15.7265625" bestFit="1" customWidth="1"/>
    <col min="4" max="4" width="12.1796875" bestFit="1" customWidth="1"/>
    <col min="5" max="5" width="15.7265625" bestFit="1" customWidth="1"/>
    <col min="6" max="7" width="12.1796875" bestFit="1" customWidth="1"/>
    <col min="8" max="9" width="15.7265625" bestFit="1" customWidth="1"/>
    <col min="10" max="10" width="4.7265625" bestFit="1" customWidth="1"/>
  </cols>
  <sheetData>
    <row r="1" spans="1:9" ht="18.75" customHeight="1">
      <c r="A1" s="512" t="s">
        <v>3</v>
      </c>
      <c r="B1" s="512"/>
      <c r="C1" s="512"/>
      <c r="D1" s="512"/>
      <c r="E1" s="512"/>
      <c r="F1" s="512"/>
      <c r="G1" s="512"/>
    </row>
    <row r="2" spans="1:9" s="4" customFormat="1" ht="18" customHeight="1">
      <c r="A2" s="513" t="s">
        <v>90</v>
      </c>
      <c r="B2" s="508" t="s">
        <v>143</v>
      </c>
      <c r="C2" s="509"/>
      <c r="D2" s="508" t="s">
        <v>144</v>
      </c>
      <c r="E2" s="509"/>
      <c r="F2" s="508" t="s">
        <v>146</v>
      </c>
      <c r="G2" s="509"/>
      <c r="H2" s="508" t="s">
        <v>93</v>
      </c>
      <c r="I2" s="509"/>
    </row>
    <row r="3" spans="1:9" s="4" customFormat="1" ht="27" customHeight="1">
      <c r="A3" s="514"/>
      <c r="B3" s="30" t="s">
        <v>120</v>
      </c>
      <c r="C3" s="31" t="s">
        <v>138</v>
      </c>
      <c r="D3" s="30" t="s">
        <v>120</v>
      </c>
      <c r="E3" s="31" t="s">
        <v>138</v>
      </c>
      <c r="F3" s="30" t="s">
        <v>120</v>
      </c>
      <c r="G3" s="31" t="s">
        <v>138</v>
      </c>
      <c r="H3" s="30" t="s">
        <v>120</v>
      </c>
      <c r="I3" s="31" t="s">
        <v>138</v>
      </c>
    </row>
    <row r="4" spans="1:9" s="4" customFormat="1" ht="18" customHeight="1">
      <c r="A4" s="27" t="s">
        <v>28</v>
      </c>
      <c r="B4" s="32">
        <v>0</v>
      </c>
      <c r="C4" s="7">
        <v>0</v>
      </c>
      <c r="D4" s="32">
        <v>0</v>
      </c>
      <c r="E4" s="7">
        <v>0</v>
      </c>
      <c r="F4" s="32">
        <v>14</v>
      </c>
      <c r="G4" s="7">
        <v>8678.3213859999996</v>
      </c>
      <c r="H4" s="8">
        <v>14</v>
      </c>
      <c r="I4" s="7">
        <v>8678.3213859999996</v>
      </c>
    </row>
    <row r="5" spans="1:9" s="4" customFormat="1" ht="18" customHeight="1">
      <c r="A5" s="27" t="s">
        <v>29</v>
      </c>
      <c r="B5" s="32">
        <f>SUM(B6:B16)</f>
        <v>0</v>
      </c>
      <c r="C5" s="7">
        <f>SUM(C6:C16)</f>
        <v>0</v>
      </c>
      <c r="D5" s="32">
        <f t="shared" ref="D5:I5" si="0">SUM(D6:D16)</f>
        <v>0</v>
      </c>
      <c r="E5" s="7">
        <f t="shared" si="0"/>
        <v>0</v>
      </c>
      <c r="F5" s="32">
        <f t="shared" si="0"/>
        <v>14</v>
      </c>
      <c r="G5" s="7">
        <f t="shared" si="0"/>
        <v>54388.924921500002</v>
      </c>
      <c r="H5" s="32">
        <f t="shared" si="0"/>
        <v>14</v>
      </c>
      <c r="I5" s="7">
        <f t="shared" si="0"/>
        <v>54388.924921500002</v>
      </c>
    </row>
    <row r="6" spans="1:9" s="4" customFormat="1" ht="18" customHeight="1">
      <c r="A6" s="377" t="s">
        <v>99</v>
      </c>
      <c r="B6" s="378">
        <v>0</v>
      </c>
      <c r="C6" s="379">
        <v>0</v>
      </c>
      <c r="D6" s="378">
        <v>0</v>
      </c>
      <c r="E6" s="379">
        <v>0</v>
      </c>
      <c r="F6" s="378">
        <v>1</v>
      </c>
      <c r="G6" s="379">
        <v>3172.82</v>
      </c>
      <c r="H6" s="380">
        <v>1</v>
      </c>
      <c r="I6" s="379">
        <v>3172.82</v>
      </c>
    </row>
    <row r="7" spans="1:9" s="4" customFormat="1" ht="18" customHeight="1">
      <c r="A7" s="377" t="s">
        <v>100</v>
      </c>
      <c r="B7" s="378">
        <v>0</v>
      </c>
      <c r="C7" s="379">
        <v>0</v>
      </c>
      <c r="D7" s="378">
        <v>0</v>
      </c>
      <c r="E7" s="379">
        <v>0</v>
      </c>
      <c r="F7" s="378">
        <v>0</v>
      </c>
      <c r="G7" s="379">
        <v>0</v>
      </c>
      <c r="H7" s="380">
        <v>0</v>
      </c>
      <c r="I7" s="379">
        <v>0</v>
      </c>
    </row>
    <row r="8" spans="1:9" s="4" customFormat="1" ht="18" customHeight="1">
      <c r="A8" s="377" t="s">
        <v>101</v>
      </c>
      <c r="B8" s="378">
        <v>0</v>
      </c>
      <c r="C8" s="379">
        <v>0</v>
      </c>
      <c r="D8" s="378">
        <v>0</v>
      </c>
      <c r="E8" s="379">
        <v>0</v>
      </c>
      <c r="F8" s="378">
        <v>0</v>
      </c>
      <c r="G8" s="379">
        <v>0</v>
      </c>
      <c r="H8" s="380">
        <v>0</v>
      </c>
      <c r="I8" s="379">
        <v>0</v>
      </c>
    </row>
    <row r="9" spans="1:9" s="4" customFormat="1" ht="18" customHeight="1">
      <c r="A9" s="377" t="s">
        <v>102</v>
      </c>
      <c r="B9" s="378">
        <v>0</v>
      </c>
      <c r="C9" s="379">
        <v>0</v>
      </c>
      <c r="D9" s="378">
        <v>0</v>
      </c>
      <c r="E9" s="379">
        <v>0</v>
      </c>
      <c r="F9" s="378">
        <v>1</v>
      </c>
      <c r="G9" s="379">
        <v>2100</v>
      </c>
      <c r="H9" s="380">
        <v>1</v>
      </c>
      <c r="I9" s="379">
        <v>2100</v>
      </c>
    </row>
    <row r="10" spans="1:9" s="4" customFormat="1" ht="18" customHeight="1">
      <c r="A10" s="377" t="s">
        <v>103</v>
      </c>
      <c r="B10" s="378">
        <v>0</v>
      </c>
      <c r="C10" s="379">
        <v>0</v>
      </c>
      <c r="D10" s="378">
        <v>0</v>
      </c>
      <c r="E10" s="379">
        <v>0</v>
      </c>
      <c r="F10" s="378">
        <v>1</v>
      </c>
      <c r="G10" s="379">
        <v>1930.46</v>
      </c>
      <c r="H10" s="380">
        <v>1</v>
      </c>
      <c r="I10" s="379">
        <v>1930.46</v>
      </c>
    </row>
    <row r="11" spans="1:9" s="4" customFormat="1" ht="18" customHeight="1">
      <c r="A11" s="377" t="s">
        <v>104</v>
      </c>
      <c r="B11" s="378">
        <v>0</v>
      </c>
      <c r="C11" s="379">
        <v>0</v>
      </c>
      <c r="D11" s="378">
        <v>0</v>
      </c>
      <c r="E11" s="379">
        <v>0</v>
      </c>
      <c r="F11" s="378">
        <v>2</v>
      </c>
      <c r="G11" s="379">
        <v>13399.999921500001</v>
      </c>
      <c r="H11" s="380">
        <v>2</v>
      </c>
      <c r="I11" s="379">
        <v>13399.999921500001</v>
      </c>
    </row>
    <row r="12" spans="1:9" s="4" customFormat="1" ht="18" customHeight="1">
      <c r="A12" s="377" t="s">
        <v>105</v>
      </c>
      <c r="B12" s="378">
        <v>0</v>
      </c>
      <c r="C12" s="379">
        <v>0</v>
      </c>
      <c r="D12" s="378">
        <v>0</v>
      </c>
      <c r="E12" s="379">
        <v>0</v>
      </c>
      <c r="F12" s="378">
        <v>0</v>
      </c>
      <c r="G12" s="379">
        <v>0</v>
      </c>
      <c r="H12" s="380">
        <v>0</v>
      </c>
      <c r="I12" s="379">
        <v>0</v>
      </c>
    </row>
    <row r="13" spans="1:9" s="4" customFormat="1" ht="18" customHeight="1">
      <c r="A13" s="377" t="s">
        <v>106</v>
      </c>
      <c r="B13" s="378">
        <v>0</v>
      </c>
      <c r="C13" s="379">
        <v>0</v>
      </c>
      <c r="D13" s="378">
        <v>0</v>
      </c>
      <c r="E13" s="379">
        <v>0</v>
      </c>
      <c r="F13" s="378">
        <v>3</v>
      </c>
      <c r="G13" s="379">
        <v>11400</v>
      </c>
      <c r="H13" s="380">
        <v>3</v>
      </c>
      <c r="I13" s="379">
        <v>11400</v>
      </c>
    </row>
    <row r="14" spans="1:9" s="4" customFormat="1" ht="18" customHeight="1">
      <c r="A14" s="377" t="s">
        <v>108</v>
      </c>
      <c r="B14" s="378">
        <v>0</v>
      </c>
      <c r="C14" s="379">
        <v>0</v>
      </c>
      <c r="D14" s="378">
        <v>0</v>
      </c>
      <c r="E14" s="379">
        <v>0</v>
      </c>
      <c r="F14" s="378">
        <v>1</v>
      </c>
      <c r="G14" s="379">
        <v>2025</v>
      </c>
      <c r="H14" s="380">
        <v>1</v>
      </c>
      <c r="I14" s="379">
        <v>2025</v>
      </c>
    </row>
    <row r="15" spans="1:9" s="4" customFormat="1" ht="18" customHeight="1">
      <c r="A15" s="377" t="s">
        <v>109</v>
      </c>
      <c r="B15" s="378">
        <v>0</v>
      </c>
      <c r="C15" s="379">
        <v>0</v>
      </c>
      <c r="D15" s="378">
        <v>0</v>
      </c>
      <c r="E15" s="379">
        <v>0</v>
      </c>
      <c r="F15" s="378">
        <v>2</v>
      </c>
      <c r="G15" s="379">
        <v>14900</v>
      </c>
      <c r="H15" s="380">
        <v>2</v>
      </c>
      <c r="I15" s="379">
        <v>14900</v>
      </c>
    </row>
    <row r="16" spans="1:9" s="4" customFormat="1" ht="18" customHeight="1">
      <c r="A16" s="27" t="s">
        <v>107</v>
      </c>
      <c r="B16" s="32">
        <v>0</v>
      </c>
      <c r="C16" s="7">
        <v>0</v>
      </c>
      <c r="D16" s="32">
        <v>0</v>
      </c>
      <c r="E16" s="7">
        <v>0</v>
      </c>
      <c r="F16" s="32">
        <v>3</v>
      </c>
      <c r="G16" s="7">
        <v>5460.6450000000004</v>
      </c>
      <c r="H16" s="8">
        <v>3</v>
      </c>
      <c r="I16" s="7">
        <v>5460.6450000000004</v>
      </c>
    </row>
    <row r="17" spans="1:7" s="4" customFormat="1" ht="24.75" customHeight="1">
      <c r="A17" s="510" t="s">
        <v>147</v>
      </c>
      <c r="B17" s="510"/>
      <c r="C17" s="510"/>
      <c r="D17" s="510"/>
      <c r="E17" s="510"/>
      <c r="F17" s="510"/>
      <c r="G17" s="510"/>
    </row>
    <row r="18" spans="1:7" s="4" customFormat="1" ht="13.5" customHeight="1">
      <c r="A18" s="511" t="s">
        <v>887</v>
      </c>
      <c r="B18" s="511"/>
      <c r="C18" s="511"/>
      <c r="D18" s="511"/>
      <c r="E18" s="511"/>
      <c r="F18" s="511"/>
      <c r="G18" s="511"/>
    </row>
    <row r="19" spans="1:7" s="4" customFormat="1" ht="13.5" customHeight="1">
      <c r="A19" s="511" t="s">
        <v>148</v>
      </c>
      <c r="B19" s="511"/>
      <c r="C19" s="511"/>
      <c r="D19" s="511"/>
      <c r="E19" s="511"/>
      <c r="F19" s="511"/>
      <c r="G19" s="511"/>
    </row>
    <row r="20" spans="1:7" s="4" customFormat="1" ht="24.65" customHeight="1"/>
  </sheetData>
  <mergeCells count="9">
    <mergeCell ref="H2:I2"/>
    <mergeCell ref="A17:G17"/>
    <mergeCell ref="A18:G18"/>
    <mergeCell ref="A19:G19"/>
    <mergeCell ref="A1:G1"/>
    <mergeCell ref="A2:A3"/>
    <mergeCell ref="B2:C2"/>
    <mergeCell ref="D2:E2"/>
    <mergeCell ref="F2:G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E16" sqref="E16"/>
    </sheetView>
  </sheetViews>
  <sheetFormatPr defaultRowHeight="12.5"/>
  <cols>
    <col min="1" max="2" width="14.7265625" bestFit="1" customWidth="1"/>
    <col min="3" max="3" width="15.7265625" bestFit="1" customWidth="1"/>
    <col min="4" max="4" width="14.7265625" bestFit="1" customWidth="1"/>
    <col min="5" max="5" width="15.7265625" bestFit="1" customWidth="1"/>
    <col min="6" max="6" width="14.7265625" bestFit="1" customWidth="1"/>
    <col min="7" max="7" width="15.7265625" bestFit="1" customWidth="1"/>
    <col min="8" max="8" width="14.7265625" bestFit="1" customWidth="1"/>
    <col min="9" max="11" width="15.7265625" bestFit="1" customWidth="1"/>
    <col min="12" max="12" width="4.7265625" bestFit="1" customWidth="1"/>
  </cols>
  <sheetData>
    <row r="1" spans="1:11" ht="14.25" customHeight="1">
      <c r="A1" s="512" t="s">
        <v>4</v>
      </c>
      <c r="B1" s="512"/>
      <c r="C1" s="512"/>
      <c r="D1" s="512"/>
      <c r="E1" s="512"/>
      <c r="F1" s="512"/>
      <c r="G1" s="512"/>
      <c r="H1" s="512"/>
      <c r="I1" s="512"/>
    </row>
    <row r="2" spans="1:11" s="4" customFormat="1" ht="15.75" customHeight="1">
      <c r="A2" s="461" t="s">
        <v>149</v>
      </c>
      <c r="B2" s="515" t="s">
        <v>143</v>
      </c>
      <c r="C2" s="516"/>
      <c r="D2" s="515" t="s">
        <v>144</v>
      </c>
      <c r="E2" s="516"/>
      <c r="F2" s="515" t="s">
        <v>145</v>
      </c>
      <c r="G2" s="516"/>
      <c r="H2" s="515" t="s">
        <v>146</v>
      </c>
      <c r="I2" s="516"/>
      <c r="J2" s="515" t="s">
        <v>93</v>
      </c>
      <c r="K2" s="516"/>
    </row>
    <row r="3" spans="1:11" s="4" customFormat="1" ht="25.5" customHeight="1">
      <c r="A3" s="463"/>
      <c r="B3" s="6" t="s">
        <v>150</v>
      </c>
      <c r="C3" s="10" t="s">
        <v>138</v>
      </c>
      <c r="D3" s="6" t="s">
        <v>150</v>
      </c>
      <c r="E3" s="10" t="s">
        <v>138</v>
      </c>
      <c r="F3" s="6" t="s">
        <v>150</v>
      </c>
      <c r="G3" s="10" t="s">
        <v>137</v>
      </c>
      <c r="H3" s="6" t="s">
        <v>150</v>
      </c>
      <c r="I3" s="10" t="s">
        <v>151</v>
      </c>
      <c r="J3" s="9" t="s">
        <v>120</v>
      </c>
      <c r="K3" s="10" t="s">
        <v>137</v>
      </c>
    </row>
    <row r="4" spans="1:11" s="4" customFormat="1" ht="15" customHeight="1">
      <c r="A4" s="33" t="s">
        <v>28</v>
      </c>
      <c r="B4" s="11">
        <v>209</v>
      </c>
      <c r="C4" s="25">
        <v>10825.77</v>
      </c>
      <c r="D4" s="11">
        <v>21</v>
      </c>
      <c r="E4" s="29">
        <v>8033.07</v>
      </c>
      <c r="F4" s="11">
        <v>4</v>
      </c>
      <c r="G4" s="25">
        <v>23.59</v>
      </c>
      <c r="H4" s="11">
        <v>170</v>
      </c>
      <c r="I4" s="11">
        <v>191280.36</v>
      </c>
      <c r="J4" s="11">
        <v>404</v>
      </c>
      <c r="K4" s="34">
        <v>210162.79</v>
      </c>
    </row>
    <row r="5" spans="1:11" s="4" customFormat="1" ht="15" customHeight="1">
      <c r="A5" s="33" t="s">
        <v>29</v>
      </c>
      <c r="B5" s="11">
        <f t="shared" ref="B5:I5" si="0">SUM(B6:B16)</f>
        <v>124</v>
      </c>
      <c r="C5" s="25">
        <f t="shared" si="0"/>
        <v>1768.6200000000001</v>
      </c>
      <c r="D5" s="11">
        <f t="shared" si="0"/>
        <v>10</v>
      </c>
      <c r="E5" s="29">
        <f t="shared" si="0"/>
        <v>63.07</v>
      </c>
      <c r="F5" s="11">
        <f t="shared" si="0"/>
        <v>2</v>
      </c>
      <c r="G5" s="25">
        <f t="shared" si="0"/>
        <v>11.26</v>
      </c>
      <c r="H5" s="11">
        <f t="shared" si="0"/>
        <v>127</v>
      </c>
      <c r="I5" s="34">
        <f t="shared" si="0"/>
        <v>152619.24</v>
      </c>
      <c r="J5" s="11">
        <f>SUM(J6:J16)</f>
        <v>263</v>
      </c>
      <c r="K5" s="34">
        <f>SUM(K6:K16)</f>
        <v>154462.18999999997</v>
      </c>
    </row>
    <row r="6" spans="1:11" s="4" customFormat="1" ht="15" customHeight="1">
      <c r="A6" s="33" t="s">
        <v>99</v>
      </c>
      <c r="B6" s="11">
        <v>7</v>
      </c>
      <c r="C6" s="25">
        <v>21.53</v>
      </c>
      <c r="D6" s="11">
        <v>0</v>
      </c>
      <c r="E6" s="29">
        <v>0</v>
      </c>
      <c r="F6" s="11">
        <v>0</v>
      </c>
      <c r="G6" s="25">
        <v>0</v>
      </c>
      <c r="H6" s="11">
        <v>16</v>
      </c>
      <c r="I6" s="29">
        <v>35806.25</v>
      </c>
      <c r="J6" s="11">
        <f>B6+D6+F6+H6</f>
        <v>23</v>
      </c>
      <c r="K6" s="29">
        <f>C6+E6+G6+I6</f>
        <v>35827.78</v>
      </c>
    </row>
    <row r="7" spans="1:11" s="4" customFormat="1" ht="15" customHeight="1">
      <c r="A7" s="33" t="s">
        <v>100</v>
      </c>
      <c r="B7" s="11">
        <v>24</v>
      </c>
      <c r="C7" s="25">
        <v>274.98</v>
      </c>
      <c r="D7" s="11">
        <v>1</v>
      </c>
      <c r="E7" s="29">
        <v>5.87</v>
      </c>
      <c r="F7" s="11">
        <v>0</v>
      </c>
      <c r="G7" s="25">
        <v>0</v>
      </c>
      <c r="H7" s="11">
        <v>11</v>
      </c>
      <c r="I7" s="29">
        <v>19570.310000000001</v>
      </c>
      <c r="J7" s="11">
        <f t="shared" ref="J7:J16" si="1">B7+D7+F7+H7</f>
        <v>36</v>
      </c>
      <c r="K7" s="29">
        <f t="shared" ref="K7:K16" si="2">C7+E7+G7+I7</f>
        <v>19851.16</v>
      </c>
    </row>
    <row r="8" spans="1:11" s="4" customFormat="1" ht="15" customHeight="1">
      <c r="A8" s="33" t="s">
        <v>101</v>
      </c>
      <c r="B8" s="11">
        <v>7</v>
      </c>
      <c r="C8" s="25">
        <v>59.51</v>
      </c>
      <c r="D8" s="11">
        <v>1</v>
      </c>
      <c r="E8" s="29">
        <v>7.21</v>
      </c>
      <c r="F8" s="11">
        <v>2</v>
      </c>
      <c r="G8" s="25">
        <v>8.92</v>
      </c>
      <c r="H8" s="11">
        <v>17</v>
      </c>
      <c r="I8" s="29">
        <v>15402.22</v>
      </c>
      <c r="J8" s="11">
        <f t="shared" si="1"/>
        <v>27</v>
      </c>
      <c r="K8" s="29">
        <f t="shared" si="2"/>
        <v>15477.859999999999</v>
      </c>
    </row>
    <row r="9" spans="1:11" s="4" customFormat="1" ht="15" customHeight="1">
      <c r="A9" s="33" t="s">
        <v>102</v>
      </c>
      <c r="B9" s="11">
        <v>19</v>
      </c>
      <c r="C9" s="25">
        <v>151.06</v>
      </c>
      <c r="D9" s="11">
        <v>2</v>
      </c>
      <c r="E9" s="29">
        <v>8.27</v>
      </c>
      <c r="F9" s="11">
        <v>0</v>
      </c>
      <c r="G9" s="25">
        <v>0</v>
      </c>
      <c r="H9" s="11">
        <v>9</v>
      </c>
      <c r="I9" s="29">
        <v>4236.68</v>
      </c>
      <c r="J9" s="11">
        <f t="shared" si="1"/>
        <v>30</v>
      </c>
      <c r="K9" s="29">
        <f t="shared" si="2"/>
        <v>4396.01</v>
      </c>
    </row>
    <row r="10" spans="1:11" s="4" customFormat="1" ht="15" customHeight="1">
      <c r="A10" s="33" t="s">
        <v>103</v>
      </c>
      <c r="B10" s="11">
        <v>8</v>
      </c>
      <c r="C10" s="25">
        <v>15.28</v>
      </c>
      <c r="D10" s="11">
        <v>3</v>
      </c>
      <c r="E10" s="29">
        <v>25.72</v>
      </c>
      <c r="F10" s="11">
        <v>0</v>
      </c>
      <c r="G10" s="25">
        <v>0</v>
      </c>
      <c r="H10" s="11">
        <v>5</v>
      </c>
      <c r="I10" s="29">
        <v>293.79000000000002</v>
      </c>
      <c r="J10" s="11">
        <f t="shared" si="1"/>
        <v>16</v>
      </c>
      <c r="K10" s="29">
        <f t="shared" si="2"/>
        <v>334.79</v>
      </c>
    </row>
    <row r="11" spans="1:11" s="4" customFormat="1" ht="15" customHeight="1">
      <c r="A11" s="33" t="s">
        <v>104</v>
      </c>
      <c r="B11" s="11">
        <v>8</v>
      </c>
      <c r="C11" s="25">
        <v>127.93</v>
      </c>
      <c r="D11" s="11">
        <v>0</v>
      </c>
      <c r="E11" s="29">
        <v>0</v>
      </c>
      <c r="F11" s="11">
        <v>0</v>
      </c>
      <c r="G11" s="25">
        <v>2.34</v>
      </c>
      <c r="H11" s="11">
        <v>12</v>
      </c>
      <c r="I11" s="29">
        <v>1363.88</v>
      </c>
      <c r="J11" s="11">
        <f t="shared" si="1"/>
        <v>20</v>
      </c>
      <c r="K11" s="29">
        <f t="shared" si="2"/>
        <v>1494.15</v>
      </c>
    </row>
    <row r="12" spans="1:11" s="4" customFormat="1" ht="15" customHeight="1">
      <c r="A12" s="33" t="s">
        <v>105</v>
      </c>
      <c r="B12" s="11">
        <v>11</v>
      </c>
      <c r="C12" s="25">
        <v>46.23</v>
      </c>
      <c r="D12" s="11">
        <v>0</v>
      </c>
      <c r="E12" s="29">
        <v>0</v>
      </c>
      <c r="F12" s="11">
        <v>0</v>
      </c>
      <c r="G12" s="25">
        <v>0</v>
      </c>
      <c r="H12" s="11">
        <v>8</v>
      </c>
      <c r="I12" s="29">
        <v>574.41999999999996</v>
      </c>
      <c r="J12" s="11">
        <f t="shared" si="1"/>
        <v>19</v>
      </c>
      <c r="K12" s="29">
        <f t="shared" si="2"/>
        <v>620.65</v>
      </c>
    </row>
    <row r="13" spans="1:11" s="4" customFormat="1" ht="15" customHeight="1">
      <c r="A13" s="33" t="s">
        <v>106</v>
      </c>
      <c r="B13" s="11">
        <v>13</v>
      </c>
      <c r="C13" s="25">
        <v>73.89</v>
      </c>
      <c r="D13" s="11">
        <v>0</v>
      </c>
      <c r="E13" s="29">
        <v>0</v>
      </c>
      <c r="F13" s="11">
        <v>0</v>
      </c>
      <c r="G13" s="25">
        <v>0</v>
      </c>
      <c r="H13" s="11">
        <v>10</v>
      </c>
      <c r="I13" s="29">
        <v>28829.67</v>
      </c>
      <c r="J13" s="11">
        <f t="shared" si="1"/>
        <v>23</v>
      </c>
      <c r="K13" s="29">
        <f t="shared" si="2"/>
        <v>28903.559999999998</v>
      </c>
    </row>
    <row r="14" spans="1:11" s="4" customFormat="1" ht="15" customHeight="1">
      <c r="A14" s="33" t="s">
        <v>108</v>
      </c>
      <c r="B14" s="87">
        <v>10</v>
      </c>
      <c r="C14" s="381">
        <v>313.45</v>
      </c>
      <c r="D14" s="87">
        <v>2</v>
      </c>
      <c r="E14" s="382">
        <v>9.7799999999999994</v>
      </c>
      <c r="F14" s="87">
        <v>0</v>
      </c>
      <c r="G14" s="381">
        <v>0</v>
      </c>
      <c r="H14" s="87">
        <v>14</v>
      </c>
      <c r="I14" s="382">
        <v>38188.44</v>
      </c>
      <c r="J14" s="11">
        <f t="shared" si="1"/>
        <v>26</v>
      </c>
      <c r="K14" s="29">
        <f t="shared" si="2"/>
        <v>38511.670000000006</v>
      </c>
    </row>
    <row r="15" spans="1:11" s="4" customFormat="1" ht="15" customHeight="1">
      <c r="A15" s="33" t="s">
        <v>109</v>
      </c>
      <c r="B15" s="11">
        <v>12</v>
      </c>
      <c r="C15" s="25">
        <v>554.85</v>
      </c>
      <c r="D15" s="11">
        <v>0</v>
      </c>
      <c r="E15" s="29">
        <v>0</v>
      </c>
      <c r="F15" s="11">
        <v>0</v>
      </c>
      <c r="G15" s="25">
        <v>0</v>
      </c>
      <c r="H15" s="11">
        <v>16</v>
      </c>
      <c r="I15" s="29">
        <v>6527.35</v>
      </c>
      <c r="J15" s="11">
        <f t="shared" si="1"/>
        <v>28</v>
      </c>
      <c r="K15" s="29">
        <f t="shared" si="2"/>
        <v>7082.2000000000007</v>
      </c>
    </row>
    <row r="16" spans="1:11" s="4" customFormat="1" ht="15" customHeight="1">
      <c r="A16" s="33" t="s">
        <v>107</v>
      </c>
      <c r="B16" s="11">
        <v>5</v>
      </c>
      <c r="C16" s="25">
        <v>129.91</v>
      </c>
      <c r="D16" s="11">
        <v>1</v>
      </c>
      <c r="E16" s="29">
        <v>6.22</v>
      </c>
      <c r="F16" s="11">
        <v>0</v>
      </c>
      <c r="G16" s="25">
        <v>0</v>
      </c>
      <c r="H16" s="11">
        <v>9</v>
      </c>
      <c r="I16" s="29">
        <v>1826.23</v>
      </c>
      <c r="J16" s="11">
        <f t="shared" si="1"/>
        <v>15</v>
      </c>
      <c r="K16" s="29">
        <f t="shared" si="2"/>
        <v>1962.3600000000001</v>
      </c>
    </row>
    <row r="17" spans="1:2" s="4" customFormat="1" ht="14.25" customHeight="1">
      <c r="A17" s="451" t="s">
        <v>887</v>
      </c>
      <c r="B17" s="451"/>
    </row>
    <row r="18" spans="1:2" s="4" customFormat="1" ht="13.5" customHeight="1">
      <c r="A18" s="451" t="s">
        <v>148</v>
      </c>
      <c r="B18" s="451"/>
    </row>
    <row r="19" spans="1:2" s="4" customFormat="1" ht="28.4" customHeight="1"/>
  </sheetData>
  <mergeCells count="9">
    <mergeCell ref="J2:K2"/>
    <mergeCell ref="A17:B17"/>
    <mergeCell ref="A18:B18"/>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scale="78"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G11" sqref="G11"/>
    </sheetView>
  </sheetViews>
  <sheetFormatPr defaultRowHeight="12.5"/>
  <cols>
    <col min="1" max="2" width="14.7265625" bestFit="1" customWidth="1"/>
    <col min="3" max="3" width="15.81640625" bestFit="1" customWidth="1"/>
    <col min="4" max="4" width="14.7265625" bestFit="1" customWidth="1"/>
    <col min="5" max="5" width="15.81640625" bestFit="1" customWidth="1"/>
    <col min="6" max="6" width="14.7265625" bestFit="1" customWidth="1"/>
    <col min="7" max="7" width="15.81640625" bestFit="1" customWidth="1"/>
    <col min="8" max="8" width="14.7265625" bestFit="1" customWidth="1"/>
    <col min="9" max="9" width="15.81640625" bestFit="1" customWidth="1"/>
    <col min="10" max="10" width="4.7265625" bestFit="1" customWidth="1"/>
  </cols>
  <sheetData>
    <row r="1" spans="1:9" ht="15.75" customHeight="1">
      <c r="A1" s="517" t="s">
        <v>5</v>
      </c>
      <c r="B1" s="517"/>
      <c r="C1" s="517"/>
      <c r="D1" s="517"/>
      <c r="E1" s="517"/>
      <c r="F1" s="517"/>
      <c r="G1" s="517"/>
      <c r="H1" s="517"/>
      <c r="I1" s="517"/>
    </row>
    <row r="2" spans="1:9" s="4" customFormat="1" ht="18" customHeight="1">
      <c r="A2" s="518" t="s">
        <v>149</v>
      </c>
      <c r="B2" s="467" t="s">
        <v>143</v>
      </c>
      <c r="C2" s="468"/>
      <c r="D2" s="467" t="s">
        <v>144</v>
      </c>
      <c r="E2" s="468"/>
      <c r="F2" s="467" t="s">
        <v>146</v>
      </c>
      <c r="G2" s="468"/>
      <c r="H2" s="467" t="s">
        <v>152</v>
      </c>
      <c r="I2" s="468"/>
    </row>
    <row r="3" spans="1:9" s="4" customFormat="1" ht="27" customHeight="1">
      <c r="A3" s="519"/>
      <c r="B3" s="22" t="s">
        <v>153</v>
      </c>
      <c r="C3" s="26" t="s">
        <v>137</v>
      </c>
      <c r="D3" s="22" t="s">
        <v>153</v>
      </c>
      <c r="E3" s="26" t="s">
        <v>138</v>
      </c>
      <c r="F3" s="22" t="s">
        <v>153</v>
      </c>
      <c r="G3" s="26" t="s">
        <v>138</v>
      </c>
      <c r="H3" s="22" t="s">
        <v>153</v>
      </c>
      <c r="I3" s="26" t="s">
        <v>138</v>
      </c>
    </row>
    <row r="4" spans="1:9" s="4" customFormat="1" ht="18" customHeight="1">
      <c r="A4" s="2" t="s">
        <v>28</v>
      </c>
      <c r="B4" s="35">
        <v>479</v>
      </c>
      <c r="C4" s="36">
        <v>177592.58790000001</v>
      </c>
      <c r="D4" s="35">
        <v>1703</v>
      </c>
      <c r="E4" s="36">
        <v>247190.35226000001</v>
      </c>
      <c r="F4" s="35">
        <v>176</v>
      </c>
      <c r="G4" s="36">
        <v>185274.02249999999</v>
      </c>
      <c r="H4" s="35">
        <v>2358</v>
      </c>
      <c r="I4" s="36">
        <v>579424.55266000004</v>
      </c>
    </row>
    <row r="5" spans="1:9" s="4" customFormat="1" ht="18" customHeight="1">
      <c r="A5" s="2" t="s">
        <v>29</v>
      </c>
      <c r="B5" s="35">
        <f t="shared" ref="B5" si="0">SUM(B6:B16)</f>
        <v>330</v>
      </c>
      <c r="C5" s="36">
        <v>599261.63119999995</v>
      </c>
      <c r="D5" s="35">
        <f t="shared" ref="D5" si="1">SUM(D6:D16)</f>
        <v>1161</v>
      </c>
      <c r="E5" s="36">
        <v>599261.63119999995</v>
      </c>
      <c r="F5" s="35">
        <f t="shared" ref="F5" si="2">SUM(F6:F16)</f>
        <v>132</v>
      </c>
      <c r="G5" s="36">
        <v>599261.63119999995</v>
      </c>
      <c r="H5" s="35">
        <f>SUM(H6:H16)</f>
        <v>1623</v>
      </c>
      <c r="I5" s="36">
        <v>599261.63119999995</v>
      </c>
    </row>
    <row r="6" spans="1:9" s="4" customFormat="1" ht="18" customHeight="1">
      <c r="A6" s="2" t="s">
        <v>99</v>
      </c>
      <c r="B6" s="35">
        <v>39</v>
      </c>
      <c r="C6" s="24">
        <v>26394.183000000001</v>
      </c>
      <c r="D6" s="35">
        <v>174</v>
      </c>
      <c r="E6" s="24">
        <v>31434.83</v>
      </c>
      <c r="F6" s="35">
        <v>11</v>
      </c>
      <c r="G6" s="24">
        <v>12235.204</v>
      </c>
      <c r="H6" s="35">
        <f>B6+D6+F6</f>
        <v>224</v>
      </c>
      <c r="I6" s="24">
        <f>C6+E6+G6</f>
        <v>70064.217000000004</v>
      </c>
    </row>
    <row r="7" spans="1:9" s="4" customFormat="1" ht="18" customHeight="1">
      <c r="A7" s="2" t="s">
        <v>100</v>
      </c>
      <c r="B7" s="35">
        <v>39</v>
      </c>
      <c r="C7" s="24">
        <v>19502.310000000001</v>
      </c>
      <c r="D7" s="35">
        <v>91</v>
      </c>
      <c r="E7" s="24">
        <v>13664.77</v>
      </c>
      <c r="F7" s="35">
        <v>10</v>
      </c>
      <c r="G7" s="24">
        <v>10410.15</v>
      </c>
      <c r="H7" s="35">
        <f t="shared" ref="H7:H16" si="3">B7+D7+F7</f>
        <v>140</v>
      </c>
      <c r="I7" s="24">
        <f t="shared" ref="I7:I16" si="4">C7+E7+G7</f>
        <v>43577.23</v>
      </c>
    </row>
    <row r="8" spans="1:9" s="4" customFormat="1" ht="18" customHeight="1">
      <c r="A8" s="2" t="s">
        <v>101</v>
      </c>
      <c r="B8" s="35">
        <v>45</v>
      </c>
      <c r="C8" s="24">
        <v>14000</v>
      </c>
      <c r="D8" s="35">
        <v>113</v>
      </c>
      <c r="E8" s="24">
        <v>24900</v>
      </c>
      <c r="F8" s="35">
        <v>13</v>
      </c>
      <c r="G8" s="24">
        <v>10100</v>
      </c>
      <c r="H8" s="35">
        <f t="shared" si="3"/>
        <v>171</v>
      </c>
      <c r="I8" s="24">
        <f t="shared" si="4"/>
        <v>49000</v>
      </c>
    </row>
    <row r="9" spans="1:9" s="4" customFormat="1" ht="18" customHeight="1">
      <c r="A9" s="2" t="s">
        <v>102</v>
      </c>
      <c r="B9" s="35">
        <v>31</v>
      </c>
      <c r="C9" s="24">
        <v>10734</v>
      </c>
      <c r="D9" s="35">
        <v>117</v>
      </c>
      <c r="E9" s="24">
        <v>13431.05</v>
      </c>
      <c r="F9" s="35">
        <v>13</v>
      </c>
      <c r="G9" s="24">
        <v>21914.5</v>
      </c>
      <c r="H9" s="35">
        <f t="shared" si="3"/>
        <v>161</v>
      </c>
      <c r="I9" s="24">
        <f t="shared" si="4"/>
        <v>46079.55</v>
      </c>
    </row>
    <row r="10" spans="1:9" s="4" customFormat="1" ht="18" customHeight="1">
      <c r="A10" s="2" t="s">
        <v>103</v>
      </c>
      <c r="B10" s="35">
        <v>23</v>
      </c>
      <c r="C10" s="24">
        <v>9939.1</v>
      </c>
      <c r="D10" s="35">
        <v>94</v>
      </c>
      <c r="E10" s="24">
        <v>12224.49</v>
      </c>
      <c r="F10" s="35">
        <v>6</v>
      </c>
      <c r="G10" s="24">
        <v>18145.599999999999</v>
      </c>
      <c r="H10" s="35">
        <f t="shared" si="3"/>
        <v>123</v>
      </c>
      <c r="I10" s="24">
        <f t="shared" si="4"/>
        <v>40309.19</v>
      </c>
    </row>
    <row r="11" spans="1:9" s="4" customFormat="1" ht="18" customHeight="1">
      <c r="A11" s="2" t="s">
        <v>104</v>
      </c>
      <c r="B11" s="35">
        <v>22</v>
      </c>
      <c r="C11" s="24">
        <v>9540.5529000000006</v>
      </c>
      <c r="D11" s="35">
        <v>92</v>
      </c>
      <c r="E11" s="24">
        <v>19225.39</v>
      </c>
      <c r="F11" s="35">
        <v>9</v>
      </c>
      <c r="G11" s="24">
        <v>19862.8</v>
      </c>
      <c r="H11" s="35">
        <f t="shared" si="3"/>
        <v>123</v>
      </c>
      <c r="I11" s="24">
        <f t="shared" si="4"/>
        <v>48628.742899999997</v>
      </c>
    </row>
    <row r="12" spans="1:9" s="4" customFormat="1" ht="18" customHeight="1">
      <c r="A12" s="2" t="s">
        <v>105</v>
      </c>
      <c r="B12" s="35">
        <v>27</v>
      </c>
      <c r="C12" s="24">
        <v>9840.4843000000001</v>
      </c>
      <c r="D12" s="35">
        <v>88</v>
      </c>
      <c r="E12" s="24">
        <v>19237.29</v>
      </c>
      <c r="F12" s="35">
        <v>11</v>
      </c>
      <c r="G12" s="24">
        <v>18240.2</v>
      </c>
      <c r="H12" s="35">
        <f t="shared" si="3"/>
        <v>126</v>
      </c>
      <c r="I12" s="24">
        <f t="shared" si="4"/>
        <v>47317.974300000002</v>
      </c>
    </row>
    <row r="13" spans="1:9" s="4" customFormat="1" ht="18" customHeight="1">
      <c r="A13" s="2" t="s">
        <v>106</v>
      </c>
      <c r="B13" s="35">
        <v>23</v>
      </c>
      <c r="C13" s="24">
        <v>16366</v>
      </c>
      <c r="D13" s="35">
        <v>57</v>
      </c>
      <c r="E13" s="24">
        <v>13307</v>
      </c>
      <c r="F13" s="35">
        <v>12</v>
      </c>
      <c r="G13" s="24">
        <v>19057</v>
      </c>
      <c r="H13" s="35">
        <f t="shared" si="3"/>
        <v>92</v>
      </c>
      <c r="I13" s="24">
        <f t="shared" si="4"/>
        <v>48730</v>
      </c>
    </row>
    <row r="14" spans="1:9" s="4" customFormat="1" ht="18" customHeight="1">
      <c r="A14" s="2" t="s">
        <v>108</v>
      </c>
      <c r="B14" s="35">
        <v>33</v>
      </c>
      <c r="C14" s="24">
        <v>29526.187000000002</v>
      </c>
      <c r="D14" s="35">
        <v>98</v>
      </c>
      <c r="E14" s="24">
        <v>23084.43</v>
      </c>
      <c r="F14" s="35">
        <v>3</v>
      </c>
      <c r="G14" s="24">
        <v>3547</v>
      </c>
      <c r="H14" s="35">
        <f t="shared" si="3"/>
        <v>134</v>
      </c>
      <c r="I14" s="24">
        <f t="shared" si="4"/>
        <v>56157.616999999998</v>
      </c>
    </row>
    <row r="15" spans="1:9" s="4" customFormat="1" ht="18" customHeight="1">
      <c r="A15" s="2" t="s">
        <v>109</v>
      </c>
      <c r="B15" s="35">
        <v>17</v>
      </c>
      <c r="C15" s="24">
        <v>17151.29</v>
      </c>
      <c r="D15" s="35">
        <v>116</v>
      </c>
      <c r="E15" s="24">
        <v>16824.599999999999</v>
      </c>
      <c r="F15" s="35">
        <v>25</v>
      </c>
      <c r="G15" s="24">
        <v>35320.400000000001</v>
      </c>
      <c r="H15" s="35">
        <f t="shared" si="3"/>
        <v>158</v>
      </c>
      <c r="I15" s="24">
        <f t="shared" si="4"/>
        <v>69296.290000000008</v>
      </c>
    </row>
    <row r="16" spans="1:9" s="4" customFormat="1" ht="18" customHeight="1">
      <c r="A16" s="2" t="s">
        <v>107</v>
      </c>
      <c r="B16" s="35">
        <v>31</v>
      </c>
      <c r="C16" s="24">
        <v>14000</v>
      </c>
      <c r="D16" s="35">
        <v>121</v>
      </c>
      <c r="E16" s="24">
        <v>42500</v>
      </c>
      <c r="F16" s="35">
        <v>19</v>
      </c>
      <c r="G16" s="24">
        <v>23500</v>
      </c>
      <c r="H16" s="35">
        <f t="shared" si="3"/>
        <v>171</v>
      </c>
      <c r="I16" s="24">
        <f t="shared" si="4"/>
        <v>80000</v>
      </c>
    </row>
    <row r="17" spans="1:2" s="4" customFormat="1" ht="15" customHeight="1">
      <c r="A17" s="451" t="s">
        <v>887</v>
      </c>
      <c r="B17" s="451"/>
    </row>
    <row r="18" spans="1:2" s="4" customFormat="1" ht="13.5" customHeight="1">
      <c r="A18" s="451" t="s">
        <v>154</v>
      </c>
      <c r="B18" s="451"/>
    </row>
    <row r="19" spans="1:2" s="4" customFormat="1" ht="27.65" customHeight="1"/>
  </sheetData>
  <mergeCells count="8">
    <mergeCell ref="A17:B17"/>
    <mergeCell ref="A18:B18"/>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scale="96"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E25" sqref="E25"/>
    </sheetView>
  </sheetViews>
  <sheetFormatPr defaultRowHeight="12.5"/>
  <cols>
    <col min="1" max="2" width="14.7265625" bestFit="1" customWidth="1"/>
    <col min="3" max="3" width="19.453125" bestFit="1" customWidth="1"/>
    <col min="4" max="4" width="14.7265625" bestFit="1" customWidth="1"/>
    <col min="5" max="5" width="19.453125" bestFit="1" customWidth="1"/>
    <col min="6" max="6" width="7.453125" bestFit="1" customWidth="1"/>
    <col min="7" max="7" width="16.7265625" bestFit="1" customWidth="1"/>
    <col min="8" max="8" width="9.7265625" bestFit="1" customWidth="1"/>
    <col min="9" max="9" width="2.7265625" bestFit="1" customWidth="1"/>
    <col min="10" max="10" width="13.26953125" bestFit="1" customWidth="1"/>
    <col min="11" max="11" width="4.7265625" bestFit="1" customWidth="1"/>
  </cols>
  <sheetData>
    <row r="1" spans="1:10" ht="15" customHeight="1">
      <c r="A1" s="512" t="s">
        <v>6</v>
      </c>
      <c r="B1" s="512"/>
      <c r="C1" s="512"/>
      <c r="D1" s="512"/>
      <c r="E1" s="512"/>
      <c r="F1" s="512"/>
      <c r="G1" s="512"/>
      <c r="H1" s="512"/>
      <c r="I1" s="512"/>
    </row>
    <row r="2" spans="1:10" s="4" customFormat="1" ht="18" customHeight="1">
      <c r="A2" s="461" t="s">
        <v>90</v>
      </c>
      <c r="B2" s="467" t="s">
        <v>155</v>
      </c>
      <c r="C2" s="468"/>
      <c r="D2" s="467" t="s">
        <v>156</v>
      </c>
      <c r="E2" s="468"/>
      <c r="F2" s="467" t="s">
        <v>157</v>
      </c>
      <c r="G2" s="468"/>
      <c r="H2" s="467" t="s">
        <v>93</v>
      </c>
      <c r="I2" s="522"/>
      <c r="J2" s="468"/>
    </row>
    <row r="3" spans="1:10" s="4" customFormat="1" ht="27" customHeight="1">
      <c r="A3" s="463"/>
      <c r="B3" s="9" t="s">
        <v>158</v>
      </c>
      <c r="C3" s="10" t="s">
        <v>159</v>
      </c>
      <c r="D3" s="9" t="s">
        <v>158</v>
      </c>
      <c r="E3" s="10" t="s">
        <v>159</v>
      </c>
      <c r="F3" s="9" t="s">
        <v>158</v>
      </c>
      <c r="G3" s="26" t="s">
        <v>159</v>
      </c>
      <c r="H3" s="22" t="s">
        <v>158</v>
      </c>
      <c r="I3" s="523" t="s">
        <v>159</v>
      </c>
      <c r="J3" s="524"/>
    </row>
    <row r="4" spans="1:10" s="4" customFormat="1" ht="18" customHeight="1">
      <c r="A4" s="2" t="s">
        <v>28</v>
      </c>
      <c r="B4" s="24">
        <v>43157</v>
      </c>
      <c r="C4" s="36">
        <v>631252.22</v>
      </c>
      <c r="D4" s="24">
        <v>60370</v>
      </c>
      <c r="E4" s="36">
        <v>1168407.6599999999</v>
      </c>
      <c r="F4" s="29">
        <v>0</v>
      </c>
      <c r="G4" s="29">
        <v>0</v>
      </c>
      <c r="H4" s="36">
        <v>103527</v>
      </c>
      <c r="I4" s="520">
        <v>1799659.88</v>
      </c>
      <c r="J4" s="521"/>
    </row>
    <row r="5" spans="1:10" s="4" customFormat="1" ht="18" customHeight="1">
      <c r="A5" s="2" t="s">
        <v>29</v>
      </c>
      <c r="B5" s="24">
        <v>52049</v>
      </c>
      <c r="C5" s="36">
        <v>681985.16</v>
      </c>
      <c r="D5" s="24">
        <v>74284</v>
      </c>
      <c r="E5" s="36">
        <v>1314470.74</v>
      </c>
      <c r="F5" s="29">
        <v>0</v>
      </c>
      <c r="G5" s="29">
        <v>0</v>
      </c>
      <c r="H5" s="36">
        <f>SUM(H6:H16)</f>
        <v>116063</v>
      </c>
      <c r="I5" s="520">
        <f>SUM(I6:J16)</f>
        <v>1833441.7999999998</v>
      </c>
      <c r="J5" s="521"/>
    </row>
    <row r="6" spans="1:10" s="4" customFormat="1" ht="18" customHeight="1">
      <c r="A6" s="2" t="s">
        <v>99</v>
      </c>
      <c r="B6" s="24">
        <v>3944</v>
      </c>
      <c r="C6" s="24">
        <v>53755.86</v>
      </c>
      <c r="D6" s="24">
        <v>5380</v>
      </c>
      <c r="E6" s="24">
        <v>90747.82</v>
      </c>
      <c r="F6" s="29">
        <v>0</v>
      </c>
      <c r="G6" s="29">
        <v>0</v>
      </c>
      <c r="H6" s="24">
        <f>B6+D6</f>
        <v>9324</v>
      </c>
      <c r="I6" s="520">
        <f>E6+C6</f>
        <v>144503.67999999999</v>
      </c>
      <c r="J6" s="521"/>
    </row>
    <row r="7" spans="1:10" s="4" customFormat="1" ht="18" customHeight="1">
      <c r="A7" s="2" t="s">
        <v>100</v>
      </c>
      <c r="B7" s="24">
        <v>4839</v>
      </c>
      <c r="C7" s="24">
        <v>65109.31</v>
      </c>
      <c r="D7" s="24">
        <v>6650</v>
      </c>
      <c r="E7" s="36">
        <v>129917.75</v>
      </c>
      <c r="F7" s="29">
        <v>0</v>
      </c>
      <c r="G7" s="29">
        <v>0</v>
      </c>
      <c r="H7" s="24">
        <f t="shared" ref="H7:H16" si="0">B7+D7</f>
        <v>11489</v>
      </c>
      <c r="I7" s="520">
        <f t="shared" ref="I7:I16" si="1">E7+C7</f>
        <v>195027.06</v>
      </c>
      <c r="J7" s="521"/>
    </row>
    <row r="8" spans="1:10" s="4" customFormat="1" ht="18" customHeight="1">
      <c r="A8" s="2" t="s">
        <v>101</v>
      </c>
      <c r="B8" s="24">
        <v>3662</v>
      </c>
      <c r="C8" s="24">
        <v>56678.67</v>
      </c>
      <c r="D8" s="24">
        <v>5845</v>
      </c>
      <c r="E8" s="36">
        <v>114724.86</v>
      </c>
      <c r="F8" s="29">
        <v>0</v>
      </c>
      <c r="G8" s="29">
        <v>0</v>
      </c>
      <c r="H8" s="24">
        <f t="shared" si="0"/>
        <v>9507</v>
      </c>
      <c r="I8" s="520">
        <f t="shared" si="1"/>
        <v>171403.53</v>
      </c>
      <c r="J8" s="521"/>
    </row>
    <row r="9" spans="1:10" s="4" customFormat="1" ht="18" customHeight="1">
      <c r="A9" s="2" t="s">
        <v>102</v>
      </c>
      <c r="B9" s="24">
        <v>5255</v>
      </c>
      <c r="C9" s="24">
        <v>65646.47</v>
      </c>
      <c r="D9" s="24">
        <v>6886</v>
      </c>
      <c r="E9" s="36">
        <v>118101.93</v>
      </c>
      <c r="F9" s="29">
        <v>0</v>
      </c>
      <c r="G9" s="29">
        <v>0</v>
      </c>
      <c r="H9" s="24">
        <f t="shared" si="0"/>
        <v>12141</v>
      </c>
      <c r="I9" s="520">
        <f t="shared" si="1"/>
        <v>183748.4</v>
      </c>
      <c r="J9" s="521"/>
    </row>
    <row r="10" spans="1:10" s="4" customFormat="1" ht="18" customHeight="1">
      <c r="A10" s="2" t="s">
        <v>103</v>
      </c>
      <c r="B10" s="24">
        <v>4175</v>
      </c>
      <c r="C10" s="24">
        <v>58482.1</v>
      </c>
      <c r="D10" s="24">
        <v>6095</v>
      </c>
      <c r="E10" s="36">
        <v>104532</v>
      </c>
      <c r="F10" s="29">
        <v>0</v>
      </c>
      <c r="G10" s="29">
        <v>0</v>
      </c>
      <c r="H10" s="24">
        <f t="shared" si="0"/>
        <v>10270</v>
      </c>
      <c r="I10" s="520">
        <f t="shared" si="1"/>
        <v>163014.1</v>
      </c>
      <c r="J10" s="521"/>
    </row>
    <row r="11" spans="1:10" s="4" customFormat="1" ht="18" customHeight="1">
      <c r="A11" s="2" t="s">
        <v>104</v>
      </c>
      <c r="B11" s="24">
        <v>3550</v>
      </c>
      <c r="C11" s="24">
        <v>43012.49</v>
      </c>
      <c r="D11" s="24">
        <v>5297</v>
      </c>
      <c r="E11" s="24">
        <v>97676.84</v>
      </c>
      <c r="F11" s="29">
        <v>0</v>
      </c>
      <c r="G11" s="29">
        <v>0</v>
      </c>
      <c r="H11" s="24">
        <f t="shared" si="0"/>
        <v>8847</v>
      </c>
      <c r="I11" s="520">
        <f t="shared" si="1"/>
        <v>140689.32999999999</v>
      </c>
      <c r="J11" s="521"/>
    </row>
    <row r="12" spans="1:10" s="4" customFormat="1" ht="18" customHeight="1">
      <c r="A12" s="2" t="s">
        <v>105</v>
      </c>
      <c r="B12" s="24">
        <v>4133</v>
      </c>
      <c r="C12" s="24">
        <v>50077.52</v>
      </c>
      <c r="D12" s="24">
        <v>5692</v>
      </c>
      <c r="E12" s="36">
        <v>100000.68</v>
      </c>
      <c r="F12" s="29">
        <v>0</v>
      </c>
      <c r="G12" s="29">
        <v>0</v>
      </c>
      <c r="H12" s="24">
        <f t="shared" si="0"/>
        <v>9825</v>
      </c>
      <c r="I12" s="520">
        <f t="shared" si="1"/>
        <v>150078.19999999998</v>
      </c>
      <c r="J12" s="521"/>
    </row>
    <row r="13" spans="1:10" s="4" customFormat="1" ht="18" customHeight="1">
      <c r="A13" s="2" t="s">
        <v>106</v>
      </c>
      <c r="B13" s="24">
        <v>4850</v>
      </c>
      <c r="C13" s="24">
        <v>51449.47</v>
      </c>
      <c r="D13" s="24">
        <v>6183</v>
      </c>
      <c r="E13" s="36">
        <v>102471.7</v>
      </c>
      <c r="F13" s="29">
        <v>0</v>
      </c>
      <c r="G13" s="29">
        <v>0</v>
      </c>
      <c r="H13" s="24">
        <f t="shared" si="0"/>
        <v>11033</v>
      </c>
      <c r="I13" s="520">
        <f t="shared" si="1"/>
        <v>153921.16999999998</v>
      </c>
      <c r="J13" s="521"/>
    </row>
    <row r="14" spans="1:10" s="4" customFormat="1" ht="18" customHeight="1">
      <c r="A14" s="2" t="s">
        <v>108</v>
      </c>
      <c r="B14" s="24">
        <v>4397</v>
      </c>
      <c r="C14" s="24">
        <v>52392.3</v>
      </c>
      <c r="D14" s="24">
        <v>5877</v>
      </c>
      <c r="E14" s="24">
        <v>97560.16</v>
      </c>
      <c r="F14" s="29">
        <v>0</v>
      </c>
      <c r="G14" s="29">
        <v>0</v>
      </c>
      <c r="H14" s="24">
        <f t="shared" si="0"/>
        <v>10274</v>
      </c>
      <c r="I14" s="520">
        <f t="shared" si="1"/>
        <v>149952.46000000002</v>
      </c>
      <c r="J14" s="521"/>
    </row>
    <row r="15" spans="1:10" s="4" customFormat="1" ht="18" customHeight="1">
      <c r="A15" s="2" t="s">
        <v>109</v>
      </c>
      <c r="B15" s="24">
        <v>4822</v>
      </c>
      <c r="C15" s="24">
        <v>62925.43</v>
      </c>
      <c r="D15" s="24">
        <v>7718</v>
      </c>
      <c r="E15" s="36">
        <v>134635.69</v>
      </c>
      <c r="F15" s="29">
        <v>0</v>
      </c>
      <c r="G15" s="29">
        <v>0</v>
      </c>
      <c r="H15" s="24">
        <f t="shared" si="0"/>
        <v>12540</v>
      </c>
      <c r="I15" s="520">
        <f t="shared" si="1"/>
        <v>197561.12</v>
      </c>
      <c r="J15" s="521"/>
    </row>
    <row r="16" spans="1:10" s="4" customFormat="1" ht="18" customHeight="1">
      <c r="A16" s="2" t="s">
        <v>107</v>
      </c>
      <c r="B16" s="24">
        <v>4247</v>
      </c>
      <c r="C16" s="24">
        <v>63973.440000000002</v>
      </c>
      <c r="D16" s="24">
        <v>6566</v>
      </c>
      <c r="E16" s="36">
        <v>119569.31</v>
      </c>
      <c r="F16" s="29">
        <v>0</v>
      </c>
      <c r="G16" s="29">
        <v>0</v>
      </c>
      <c r="H16" s="24">
        <f t="shared" si="0"/>
        <v>10813</v>
      </c>
      <c r="I16" s="520">
        <f t="shared" si="1"/>
        <v>183542.75</v>
      </c>
      <c r="J16" s="521"/>
    </row>
    <row r="17" spans="1:2" s="4" customFormat="1" ht="18.75" customHeight="1">
      <c r="A17" s="451" t="s">
        <v>887</v>
      </c>
      <c r="B17" s="451"/>
    </row>
    <row r="18" spans="1:2" s="4" customFormat="1" ht="18" customHeight="1">
      <c r="A18" s="451" t="s">
        <v>148</v>
      </c>
      <c r="B18" s="451"/>
    </row>
    <row r="19" spans="1:2" s="4" customFormat="1" ht="28.4" customHeight="1"/>
  </sheetData>
  <mergeCells count="22">
    <mergeCell ref="I9:J9"/>
    <mergeCell ref="A1:I1"/>
    <mergeCell ref="A2:A3"/>
    <mergeCell ref="B2:C2"/>
    <mergeCell ref="D2:E2"/>
    <mergeCell ref="F2:G2"/>
    <mergeCell ref="H2:J2"/>
    <mergeCell ref="I3:J3"/>
    <mergeCell ref="I4:J4"/>
    <mergeCell ref="I5:J5"/>
    <mergeCell ref="I6:J6"/>
    <mergeCell ref="I7:J7"/>
    <mergeCell ref="I8:J8"/>
    <mergeCell ref="I15:J15"/>
    <mergeCell ref="A17:B17"/>
    <mergeCell ref="A18:B18"/>
    <mergeCell ref="I10:J10"/>
    <mergeCell ref="I11:J11"/>
    <mergeCell ref="I12:J12"/>
    <mergeCell ref="I13:J13"/>
    <mergeCell ref="I14:J14"/>
    <mergeCell ref="I16:J16"/>
  </mergeCells>
  <pageMargins left="0.78431372549019618" right="0.78431372549019618" top="0.98039215686274517" bottom="0.98039215686274517" header="0.50980392156862753" footer="0.50980392156862753"/>
  <pageSetup paperSize="9" scale="9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100" workbookViewId="0">
      <selection activeCell="M7" sqref="M7:M17"/>
    </sheetView>
  </sheetViews>
  <sheetFormatPr defaultRowHeight="12.5"/>
  <cols>
    <col min="1" max="1" width="10.7265625" bestFit="1" customWidth="1"/>
    <col min="2" max="13" width="14.7265625" bestFit="1" customWidth="1"/>
    <col min="14" max="14" width="4.7265625" bestFit="1" customWidth="1"/>
  </cols>
  <sheetData>
    <row r="1" spans="1:13" ht="16.5" customHeight="1">
      <c r="A1" s="512" t="s">
        <v>160</v>
      </c>
      <c r="B1" s="512"/>
      <c r="C1" s="512"/>
      <c r="D1" s="512"/>
      <c r="E1" s="512"/>
      <c r="F1" s="512"/>
      <c r="G1" s="512"/>
      <c r="H1" s="512"/>
      <c r="I1" s="512"/>
      <c r="J1" s="512"/>
      <c r="K1" s="512"/>
      <c r="L1" s="512"/>
      <c r="M1" s="512"/>
    </row>
    <row r="2" spans="1:13" s="4" customFormat="1" ht="18" customHeight="1">
      <c r="A2" s="525" t="s">
        <v>161</v>
      </c>
      <c r="B2" s="467" t="s">
        <v>162</v>
      </c>
      <c r="C2" s="522"/>
      <c r="D2" s="522"/>
      <c r="E2" s="522"/>
      <c r="F2" s="522"/>
      <c r="G2" s="522"/>
      <c r="H2" s="522"/>
      <c r="I2" s="468"/>
      <c r="J2" s="527" t="s">
        <v>163</v>
      </c>
      <c r="K2" s="528"/>
      <c r="L2" s="527" t="s">
        <v>93</v>
      </c>
      <c r="M2" s="528"/>
    </row>
    <row r="3" spans="1:13" s="4" customFormat="1" ht="18" customHeight="1">
      <c r="A3" s="526"/>
      <c r="B3" s="467" t="s">
        <v>164</v>
      </c>
      <c r="C3" s="468"/>
      <c r="D3" s="467" t="s">
        <v>165</v>
      </c>
      <c r="E3" s="468"/>
      <c r="F3" s="467" t="s">
        <v>166</v>
      </c>
      <c r="G3" s="468"/>
      <c r="H3" s="467" t="s">
        <v>167</v>
      </c>
      <c r="I3" s="468"/>
      <c r="J3" s="529"/>
      <c r="K3" s="530"/>
      <c r="L3" s="529"/>
      <c r="M3" s="530"/>
    </row>
    <row r="4" spans="1:13" s="4" customFormat="1" ht="27" customHeight="1">
      <c r="A4" s="38" t="s">
        <v>168</v>
      </c>
      <c r="B4" s="23" t="s">
        <v>122</v>
      </c>
      <c r="C4" s="26" t="s">
        <v>123</v>
      </c>
      <c r="D4" s="23" t="s">
        <v>122</v>
      </c>
      <c r="E4" s="26" t="s">
        <v>169</v>
      </c>
      <c r="F4" s="23" t="s">
        <v>122</v>
      </c>
      <c r="G4" s="26" t="s">
        <v>169</v>
      </c>
      <c r="H4" s="23" t="s">
        <v>122</v>
      </c>
      <c r="I4" s="26" t="s">
        <v>169</v>
      </c>
      <c r="J4" s="23" t="s">
        <v>122</v>
      </c>
      <c r="K4" s="26" t="s">
        <v>169</v>
      </c>
      <c r="L4" s="23" t="s">
        <v>122</v>
      </c>
      <c r="M4" s="26" t="s">
        <v>169</v>
      </c>
    </row>
    <row r="5" spans="1:13" s="4" customFormat="1" ht="18" customHeight="1">
      <c r="A5" s="2" t="s">
        <v>28</v>
      </c>
      <c r="B5" s="24">
        <v>279</v>
      </c>
      <c r="C5" s="36">
        <v>2080535.77</v>
      </c>
      <c r="D5" s="24">
        <v>400</v>
      </c>
      <c r="E5" s="36">
        <v>324988.84000000003</v>
      </c>
      <c r="F5" s="24">
        <v>349</v>
      </c>
      <c r="G5" s="36">
        <v>104665.52</v>
      </c>
      <c r="H5" s="24">
        <v>241</v>
      </c>
      <c r="I5" s="24">
        <v>20878.506000000001</v>
      </c>
      <c r="J5" s="24">
        <v>57</v>
      </c>
      <c r="K5" s="24">
        <v>12738.1</v>
      </c>
      <c r="L5" s="24">
        <v>1326</v>
      </c>
      <c r="M5" s="36">
        <v>2543806.736</v>
      </c>
    </row>
    <row r="6" spans="1:13" s="4" customFormat="1" ht="18" customHeight="1">
      <c r="A6" s="2" t="s">
        <v>29</v>
      </c>
      <c r="B6" s="24">
        <v>283</v>
      </c>
      <c r="C6" s="36">
        <v>1288544.76</v>
      </c>
      <c r="D6" s="24">
        <v>274</v>
      </c>
      <c r="E6" s="36">
        <v>172819.59</v>
      </c>
      <c r="F6" s="24">
        <v>246</v>
      </c>
      <c r="G6" s="24">
        <v>34758.75</v>
      </c>
      <c r="H6" s="24">
        <v>176</v>
      </c>
      <c r="I6" s="24">
        <v>26848.845000000001</v>
      </c>
      <c r="J6" s="24">
        <v>38</v>
      </c>
      <c r="K6" s="24">
        <v>8347.09</v>
      </c>
      <c r="L6" s="24">
        <v>1017</v>
      </c>
      <c r="M6" s="36">
        <v>1531769.0349999999</v>
      </c>
    </row>
    <row r="7" spans="1:13" s="4" customFormat="1" ht="18" customHeight="1">
      <c r="A7" s="2" t="s">
        <v>99</v>
      </c>
      <c r="B7" s="24">
        <v>8</v>
      </c>
      <c r="C7" s="36">
        <v>105452</v>
      </c>
      <c r="D7" s="24">
        <v>4</v>
      </c>
      <c r="E7" s="24">
        <v>2850</v>
      </c>
      <c r="F7" s="24">
        <v>6</v>
      </c>
      <c r="G7" s="24">
        <v>1482.5</v>
      </c>
      <c r="H7" s="24">
        <v>1</v>
      </c>
      <c r="I7" s="24">
        <v>495</v>
      </c>
      <c r="J7" s="24">
        <v>7</v>
      </c>
      <c r="K7" s="24">
        <v>3072</v>
      </c>
      <c r="L7" s="24">
        <v>26</v>
      </c>
      <c r="M7" s="36">
        <v>113351.5</v>
      </c>
    </row>
    <row r="8" spans="1:13" s="4" customFormat="1" ht="18" customHeight="1">
      <c r="A8" s="2" t="s">
        <v>100</v>
      </c>
      <c r="B8" s="24">
        <v>29</v>
      </c>
      <c r="C8" s="24">
        <v>65425.52</v>
      </c>
      <c r="D8" s="24">
        <v>24</v>
      </c>
      <c r="E8" s="24">
        <v>17135.46</v>
      </c>
      <c r="F8" s="24">
        <v>15</v>
      </c>
      <c r="G8" s="24">
        <v>1201.96</v>
      </c>
      <c r="H8" s="24">
        <v>11</v>
      </c>
      <c r="I8" s="24">
        <v>727.17</v>
      </c>
      <c r="J8" s="24">
        <v>1</v>
      </c>
      <c r="K8" s="24">
        <v>75</v>
      </c>
      <c r="L8" s="24">
        <v>80</v>
      </c>
      <c r="M8" s="24">
        <v>84565.11</v>
      </c>
    </row>
    <row r="9" spans="1:13" s="4" customFormat="1" ht="18" customHeight="1">
      <c r="A9" s="2" t="s">
        <v>101</v>
      </c>
      <c r="B9" s="24">
        <v>39</v>
      </c>
      <c r="C9" s="36">
        <v>278962.37</v>
      </c>
      <c r="D9" s="24">
        <v>30</v>
      </c>
      <c r="E9" s="24">
        <v>42583.81</v>
      </c>
      <c r="F9" s="24">
        <v>24</v>
      </c>
      <c r="G9" s="24">
        <v>4621.34</v>
      </c>
      <c r="H9" s="24">
        <v>16</v>
      </c>
      <c r="I9" s="24">
        <v>2762.05</v>
      </c>
      <c r="J9" s="24">
        <v>7</v>
      </c>
      <c r="K9" s="24">
        <v>351.4</v>
      </c>
      <c r="L9" s="24">
        <v>116</v>
      </c>
      <c r="M9" s="36">
        <v>329280.96999999997</v>
      </c>
    </row>
    <row r="10" spans="1:13" s="4" customFormat="1" ht="18" customHeight="1">
      <c r="A10" s="2" t="s">
        <v>102</v>
      </c>
      <c r="B10" s="24">
        <v>38</v>
      </c>
      <c r="C10" s="24">
        <v>60487.21</v>
      </c>
      <c r="D10" s="24">
        <v>27</v>
      </c>
      <c r="E10" s="24">
        <v>8361.09</v>
      </c>
      <c r="F10" s="24">
        <v>30</v>
      </c>
      <c r="G10" s="24">
        <v>2395.94</v>
      </c>
      <c r="H10" s="24">
        <v>27</v>
      </c>
      <c r="I10" s="24">
        <v>744.01</v>
      </c>
      <c r="J10" s="24">
        <v>5</v>
      </c>
      <c r="K10" s="24">
        <v>1209.3399999999999</v>
      </c>
      <c r="L10" s="24">
        <v>127</v>
      </c>
      <c r="M10" s="24">
        <v>73197.59</v>
      </c>
    </row>
    <row r="11" spans="1:13" s="4" customFormat="1" ht="18" customHeight="1">
      <c r="A11" s="2" t="s">
        <v>103</v>
      </c>
      <c r="B11" s="24">
        <v>24</v>
      </c>
      <c r="C11" s="36">
        <v>118202.18</v>
      </c>
      <c r="D11" s="24">
        <v>21</v>
      </c>
      <c r="E11" s="24">
        <v>16929.82</v>
      </c>
      <c r="F11" s="24">
        <v>17</v>
      </c>
      <c r="G11" s="24">
        <v>1908.67</v>
      </c>
      <c r="H11" s="24">
        <v>15</v>
      </c>
      <c r="I11" s="24">
        <v>2469.06</v>
      </c>
      <c r="J11" s="24">
        <v>4</v>
      </c>
      <c r="K11" s="24">
        <v>248.85</v>
      </c>
      <c r="L11" s="24">
        <v>81</v>
      </c>
      <c r="M11" s="36">
        <v>139758.57999999999</v>
      </c>
    </row>
    <row r="12" spans="1:13" s="4" customFormat="1" ht="18" customHeight="1">
      <c r="A12" s="2" t="s">
        <v>104</v>
      </c>
      <c r="B12" s="24">
        <v>30</v>
      </c>
      <c r="C12" s="24">
        <v>90879.27</v>
      </c>
      <c r="D12" s="24">
        <v>20</v>
      </c>
      <c r="E12" s="24">
        <v>12125.29</v>
      </c>
      <c r="F12" s="24">
        <v>26</v>
      </c>
      <c r="G12" s="24">
        <v>6074.21</v>
      </c>
      <c r="H12" s="24">
        <v>16</v>
      </c>
      <c r="I12" s="24">
        <v>807.8</v>
      </c>
      <c r="J12" s="24">
        <v>2</v>
      </c>
      <c r="K12" s="24">
        <v>202</v>
      </c>
      <c r="L12" s="24">
        <v>94</v>
      </c>
      <c r="M12" s="36">
        <v>110088.57</v>
      </c>
    </row>
    <row r="13" spans="1:13" s="4" customFormat="1" ht="18" customHeight="1">
      <c r="A13" s="2" t="s">
        <v>105</v>
      </c>
      <c r="B13" s="24">
        <v>21</v>
      </c>
      <c r="C13" s="24">
        <v>59444.639999999999</v>
      </c>
      <c r="D13" s="24">
        <v>23</v>
      </c>
      <c r="E13" s="24">
        <v>6671.95</v>
      </c>
      <c r="F13" s="24">
        <v>28</v>
      </c>
      <c r="G13" s="24">
        <v>2946.24</v>
      </c>
      <c r="H13" s="24">
        <v>23</v>
      </c>
      <c r="I13" s="24">
        <v>13939.03</v>
      </c>
      <c r="J13" s="24">
        <v>1</v>
      </c>
      <c r="K13" s="24">
        <v>1373</v>
      </c>
      <c r="L13" s="24">
        <v>96</v>
      </c>
      <c r="M13" s="24">
        <v>84374.86</v>
      </c>
    </row>
    <row r="14" spans="1:13" s="4" customFormat="1" ht="18" customHeight="1">
      <c r="A14" s="2" t="s">
        <v>106</v>
      </c>
      <c r="B14" s="24">
        <v>19</v>
      </c>
      <c r="C14" s="24">
        <v>87079.78</v>
      </c>
      <c r="D14" s="24">
        <v>25</v>
      </c>
      <c r="E14" s="24">
        <v>19549.560000000001</v>
      </c>
      <c r="F14" s="24">
        <v>14</v>
      </c>
      <c r="G14" s="24">
        <v>386.05</v>
      </c>
      <c r="H14" s="24">
        <v>16</v>
      </c>
      <c r="I14" s="24">
        <v>633.90499999999997</v>
      </c>
      <c r="J14" s="24">
        <v>6</v>
      </c>
      <c r="K14" s="24">
        <v>1068.5</v>
      </c>
      <c r="L14" s="24">
        <v>80</v>
      </c>
      <c r="M14" s="36">
        <v>108717.795</v>
      </c>
    </row>
    <row r="15" spans="1:13" s="4" customFormat="1" ht="18" customHeight="1">
      <c r="A15" s="2" t="s">
        <v>108</v>
      </c>
      <c r="B15" s="24">
        <v>21</v>
      </c>
      <c r="C15" s="36">
        <v>111456.2</v>
      </c>
      <c r="D15" s="24">
        <v>33</v>
      </c>
      <c r="E15" s="24">
        <v>19061.759999999998</v>
      </c>
      <c r="F15" s="24">
        <v>21</v>
      </c>
      <c r="G15" s="24">
        <v>5241.5200000000004</v>
      </c>
      <c r="H15" s="24">
        <v>17</v>
      </c>
      <c r="I15" s="24">
        <v>725.95</v>
      </c>
      <c r="J15" s="24">
        <v>1</v>
      </c>
      <c r="K15" s="24">
        <v>50</v>
      </c>
      <c r="L15" s="24">
        <v>93</v>
      </c>
      <c r="M15" s="36">
        <v>136985.43</v>
      </c>
    </row>
    <row r="16" spans="1:13" s="4" customFormat="1" ht="18" customHeight="1">
      <c r="A16" s="2" t="s">
        <v>109</v>
      </c>
      <c r="B16" s="24">
        <v>29</v>
      </c>
      <c r="C16" s="24">
        <v>64819.78</v>
      </c>
      <c r="D16" s="24">
        <v>38</v>
      </c>
      <c r="E16" s="24">
        <v>13289.43</v>
      </c>
      <c r="F16" s="24">
        <v>36</v>
      </c>
      <c r="G16" s="24">
        <v>3430.4</v>
      </c>
      <c r="H16" s="24">
        <v>17</v>
      </c>
      <c r="I16" s="24">
        <v>459.89</v>
      </c>
      <c r="J16" s="24">
        <v>1</v>
      </c>
      <c r="K16" s="24">
        <v>80</v>
      </c>
      <c r="L16" s="24">
        <v>121</v>
      </c>
      <c r="M16" s="24">
        <v>82079.5</v>
      </c>
    </row>
    <row r="17" spans="1:13" s="4" customFormat="1" ht="18" customHeight="1">
      <c r="A17" s="2" t="s">
        <v>107</v>
      </c>
      <c r="B17" s="24">
        <v>25</v>
      </c>
      <c r="C17" s="36">
        <v>246335.81</v>
      </c>
      <c r="D17" s="24">
        <v>29</v>
      </c>
      <c r="E17" s="24">
        <v>14261.42</v>
      </c>
      <c r="F17" s="24">
        <v>29</v>
      </c>
      <c r="G17" s="24">
        <v>5069.92</v>
      </c>
      <c r="H17" s="24">
        <v>17</v>
      </c>
      <c r="I17" s="24">
        <v>3084.98</v>
      </c>
      <c r="J17" s="24">
        <v>3</v>
      </c>
      <c r="K17" s="24">
        <v>617</v>
      </c>
      <c r="L17" s="24">
        <v>103</v>
      </c>
      <c r="M17" s="36">
        <v>269369.13</v>
      </c>
    </row>
    <row r="18" spans="1:13" s="4" customFormat="1" ht="15" customHeight="1">
      <c r="A18" s="451" t="s">
        <v>887</v>
      </c>
      <c r="B18" s="451"/>
      <c r="C18" s="451"/>
      <c r="D18" s="451"/>
      <c r="E18" s="451"/>
      <c r="F18" s="451"/>
    </row>
    <row r="19" spans="1:13" s="4" customFormat="1" ht="13.5" customHeight="1">
      <c r="A19" s="451" t="s">
        <v>170</v>
      </c>
      <c r="B19" s="451"/>
      <c r="C19" s="451"/>
      <c r="D19" s="451"/>
      <c r="E19" s="451"/>
      <c r="F19" s="451"/>
    </row>
    <row r="20" spans="1:13" s="4" customFormat="1" ht="26.9" customHeight="1"/>
  </sheetData>
  <mergeCells count="11">
    <mergeCell ref="A19:F19"/>
    <mergeCell ref="A1:M1"/>
    <mergeCell ref="A2:A3"/>
    <mergeCell ref="B2:I2"/>
    <mergeCell ref="J2:K3"/>
    <mergeCell ref="L2:M3"/>
    <mergeCell ref="B3:C3"/>
    <mergeCell ref="D3:E3"/>
    <mergeCell ref="F3:G3"/>
    <mergeCell ref="H3:I3"/>
    <mergeCell ref="A18:F18"/>
  </mergeCells>
  <pageMargins left="0.78431372549019618" right="0.78431372549019618" top="0.98039215686274517" bottom="0.98039215686274517" header="0.50980392156862753" footer="0.50980392156862753"/>
  <pageSetup paperSize="9" scale="70"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M6" sqref="M6:M16"/>
    </sheetView>
  </sheetViews>
  <sheetFormatPr defaultRowHeight="12.5"/>
  <cols>
    <col min="1" max="13" width="14.7265625" bestFit="1" customWidth="1"/>
    <col min="14" max="14" width="5.26953125" bestFit="1" customWidth="1"/>
  </cols>
  <sheetData>
    <row r="1" spans="1:13" ht="19.5" customHeight="1">
      <c r="A1" s="512" t="s">
        <v>171</v>
      </c>
      <c r="B1" s="512"/>
      <c r="C1" s="512"/>
      <c r="D1" s="512"/>
      <c r="E1" s="512"/>
      <c r="F1" s="512"/>
      <c r="G1" s="512"/>
      <c r="H1" s="512"/>
      <c r="I1" s="512"/>
      <c r="J1" s="512"/>
      <c r="K1" s="512"/>
      <c r="L1" s="512"/>
      <c r="M1" s="512"/>
    </row>
    <row r="2" spans="1:13" s="4" customFormat="1" ht="18" customHeight="1">
      <c r="A2" s="37" t="s">
        <v>161</v>
      </c>
      <c r="B2" s="515" t="s">
        <v>172</v>
      </c>
      <c r="C2" s="516"/>
      <c r="D2" s="515" t="s">
        <v>173</v>
      </c>
      <c r="E2" s="516"/>
      <c r="F2" s="515" t="s">
        <v>174</v>
      </c>
      <c r="G2" s="516"/>
      <c r="H2" s="467" t="s">
        <v>175</v>
      </c>
      <c r="I2" s="468"/>
      <c r="J2" s="515" t="s">
        <v>176</v>
      </c>
      <c r="K2" s="516"/>
      <c r="L2" s="515" t="s">
        <v>93</v>
      </c>
      <c r="M2" s="516"/>
    </row>
    <row r="3" spans="1:13" s="4" customFormat="1" ht="27" customHeight="1">
      <c r="A3" s="38" t="s">
        <v>168</v>
      </c>
      <c r="B3" s="23" t="s">
        <v>122</v>
      </c>
      <c r="C3" s="26" t="s">
        <v>126</v>
      </c>
      <c r="D3" s="23" t="s">
        <v>122</v>
      </c>
      <c r="E3" s="26" t="s">
        <v>126</v>
      </c>
      <c r="F3" s="23" t="s">
        <v>122</v>
      </c>
      <c r="G3" s="26" t="s">
        <v>126</v>
      </c>
      <c r="H3" s="23" t="s">
        <v>122</v>
      </c>
      <c r="I3" s="26" t="s">
        <v>126</v>
      </c>
      <c r="J3" s="23" t="s">
        <v>122</v>
      </c>
      <c r="K3" s="26" t="s">
        <v>126</v>
      </c>
      <c r="L3" s="23" t="s">
        <v>122</v>
      </c>
      <c r="M3" s="26" t="s">
        <v>126</v>
      </c>
    </row>
    <row r="4" spans="1:13" s="4" customFormat="1" ht="18" customHeight="1">
      <c r="A4" s="2" t="s">
        <v>28</v>
      </c>
      <c r="B4" s="24">
        <v>711</v>
      </c>
      <c r="C4" s="36">
        <v>314241.217</v>
      </c>
      <c r="D4" s="11">
        <v>892</v>
      </c>
      <c r="E4" s="36">
        <v>913562.25</v>
      </c>
      <c r="F4" s="24">
        <v>5489</v>
      </c>
      <c r="G4" s="39">
        <v>12252044.543</v>
      </c>
      <c r="H4" s="24">
        <v>494</v>
      </c>
      <c r="I4" s="36">
        <v>1124407.72</v>
      </c>
      <c r="J4" s="24">
        <v>1101</v>
      </c>
      <c r="K4" s="36">
        <v>475759.98</v>
      </c>
      <c r="L4" s="24">
        <v>8687</v>
      </c>
      <c r="M4" s="39">
        <v>15079015.869999999</v>
      </c>
    </row>
    <row r="5" spans="1:13" s="4" customFormat="1" ht="18" customHeight="1">
      <c r="A5" s="2" t="s">
        <v>29</v>
      </c>
      <c r="B5" s="24">
        <v>231</v>
      </c>
      <c r="C5" s="24">
        <v>50800.43</v>
      </c>
      <c r="D5" s="11">
        <v>1579</v>
      </c>
      <c r="E5" s="36">
        <v>1740728.04</v>
      </c>
      <c r="F5" s="24">
        <v>3918</v>
      </c>
      <c r="G5" s="36">
        <v>7475804.8200000003</v>
      </c>
      <c r="H5" s="24">
        <v>732</v>
      </c>
      <c r="I5" s="36">
        <v>728069.83</v>
      </c>
      <c r="J5" s="24">
        <v>1050</v>
      </c>
      <c r="K5" s="36">
        <v>367149.56</v>
      </c>
      <c r="L5" s="24">
        <v>7373</v>
      </c>
      <c r="M5" s="39">
        <v>10239487.48</v>
      </c>
    </row>
    <row r="6" spans="1:13" s="4" customFormat="1" ht="18" customHeight="1">
      <c r="A6" s="2" t="s">
        <v>99</v>
      </c>
      <c r="B6" s="24">
        <v>4</v>
      </c>
      <c r="C6" s="24">
        <v>21200</v>
      </c>
      <c r="D6" s="11">
        <v>148</v>
      </c>
      <c r="E6" s="36">
        <v>186753.51</v>
      </c>
      <c r="F6" s="24">
        <v>62</v>
      </c>
      <c r="G6" s="24">
        <v>71602.33</v>
      </c>
      <c r="H6" s="24">
        <v>136</v>
      </c>
      <c r="I6" s="36">
        <v>226341.18</v>
      </c>
      <c r="J6" s="24">
        <v>29</v>
      </c>
      <c r="K6" s="24">
        <v>2545</v>
      </c>
      <c r="L6" s="24">
        <v>379</v>
      </c>
      <c r="M6" s="36">
        <v>508442.02</v>
      </c>
    </row>
    <row r="7" spans="1:13" s="4" customFormat="1" ht="18" customHeight="1">
      <c r="A7" s="2" t="s">
        <v>100</v>
      </c>
      <c r="B7" s="24">
        <v>16</v>
      </c>
      <c r="C7" s="24">
        <v>1774.13</v>
      </c>
      <c r="D7" s="11">
        <v>221</v>
      </c>
      <c r="E7" s="36">
        <v>301102.34000000003</v>
      </c>
      <c r="F7" s="24">
        <v>227</v>
      </c>
      <c r="G7" s="36">
        <v>569455.93000000005</v>
      </c>
      <c r="H7" s="24">
        <v>48</v>
      </c>
      <c r="I7" s="24">
        <v>64718.5</v>
      </c>
      <c r="J7" s="24">
        <v>117</v>
      </c>
      <c r="K7" s="24">
        <v>31810.54</v>
      </c>
      <c r="L7" s="24">
        <v>629</v>
      </c>
      <c r="M7" s="36">
        <v>968861.44</v>
      </c>
    </row>
    <row r="8" spans="1:13" s="4" customFormat="1" ht="18" customHeight="1">
      <c r="A8" s="2" t="s">
        <v>101</v>
      </c>
      <c r="B8" s="24">
        <v>29</v>
      </c>
      <c r="C8" s="24">
        <v>300.52</v>
      </c>
      <c r="D8" s="11">
        <v>204</v>
      </c>
      <c r="E8" s="36">
        <v>259054.91</v>
      </c>
      <c r="F8" s="24">
        <v>561</v>
      </c>
      <c r="G8" s="36">
        <v>777049.44</v>
      </c>
      <c r="H8" s="24">
        <v>57</v>
      </c>
      <c r="I8" s="24">
        <v>49526.39</v>
      </c>
      <c r="J8" s="24">
        <v>116</v>
      </c>
      <c r="K8" s="24">
        <v>24600.61</v>
      </c>
      <c r="L8" s="24">
        <v>967</v>
      </c>
      <c r="M8" s="36">
        <v>1110531.8700000001</v>
      </c>
    </row>
    <row r="9" spans="1:13" s="4" customFormat="1" ht="18" customHeight="1">
      <c r="A9" s="2" t="s">
        <v>102</v>
      </c>
      <c r="B9" s="24">
        <v>7</v>
      </c>
      <c r="C9" s="24">
        <v>647.71</v>
      </c>
      <c r="D9" s="11">
        <v>139</v>
      </c>
      <c r="E9" s="24">
        <v>89554.28</v>
      </c>
      <c r="F9" s="24">
        <v>380</v>
      </c>
      <c r="G9" s="36">
        <v>347206.41</v>
      </c>
      <c r="H9" s="24">
        <v>70</v>
      </c>
      <c r="I9" s="24">
        <v>21965.85</v>
      </c>
      <c r="J9" s="24">
        <v>94</v>
      </c>
      <c r="K9" s="24">
        <v>34933.15</v>
      </c>
      <c r="L9" s="24">
        <v>693</v>
      </c>
      <c r="M9" s="36">
        <v>494832.4</v>
      </c>
    </row>
    <row r="10" spans="1:13" s="4" customFormat="1" ht="18" customHeight="1">
      <c r="A10" s="2" t="s">
        <v>103</v>
      </c>
      <c r="B10" s="24">
        <v>38</v>
      </c>
      <c r="C10" s="24">
        <v>4541.95</v>
      </c>
      <c r="D10" s="11">
        <v>169</v>
      </c>
      <c r="E10" s="36">
        <v>164228.18</v>
      </c>
      <c r="F10" s="24">
        <v>433</v>
      </c>
      <c r="G10" s="36">
        <v>567876.80000000005</v>
      </c>
      <c r="H10" s="24">
        <v>51</v>
      </c>
      <c r="I10" s="24">
        <v>47621.04</v>
      </c>
      <c r="J10" s="24">
        <v>135</v>
      </c>
      <c r="K10" s="24">
        <v>66119.89</v>
      </c>
      <c r="L10" s="24">
        <v>826</v>
      </c>
      <c r="M10" s="36">
        <v>850387.86</v>
      </c>
    </row>
    <row r="11" spans="1:13" s="4" customFormat="1" ht="18" customHeight="1">
      <c r="A11" s="2" t="s">
        <v>104</v>
      </c>
      <c r="B11" s="24">
        <v>11</v>
      </c>
      <c r="C11" s="24">
        <v>3478.02</v>
      </c>
      <c r="D11" s="11">
        <v>178</v>
      </c>
      <c r="E11" s="36">
        <v>215993.60000000001</v>
      </c>
      <c r="F11" s="24">
        <v>597</v>
      </c>
      <c r="G11" s="36">
        <v>1638723.89</v>
      </c>
      <c r="H11" s="24">
        <v>109</v>
      </c>
      <c r="I11" s="24">
        <v>95566</v>
      </c>
      <c r="J11" s="24">
        <v>115</v>
      </c>
      <c r="K11" s="24">
        <v>21326.560000000001</v>
      </c>
      <c r="L11" s="24">
        <v>1010</v>
      </c>
      <c r="M11" s="36">
        <v>1975087.07</v>
      </c>
    </row>
    <row r="12" spans="1:13" s="4" customFormat="1" ht="18" customHeight="1">
      <c r="A12" s="2" t="s">
        <v>105</v>
      </c>
      <c r="B12" s="24">
        <v>6</v>
      </c>
      <c r="C12" s="24">
        <v>1169.95</v>
      </c>
      <c r="D12" s="11">
        <v>159</v>
      </c>
      <c r="E12" s="36">
        <v>107266.6</v>
      </c>
      <c r="F12" s="24">
        <v>144</v>
      </c>
      <c r="G12" s="36">
        <v>428295.11</v>
      </c>
      <c r="H12" s="24">
        <v>69</v>
      </c>
      <c r="I12" s="24">
        <v>71901.19</v>
      </c>
      <c r="J12" s="24">
        <v>80</v>
      </c>
      <c r="K12" s="24">
        <v>61649.79</v>
      </c>
      <c r="L12" s="24">
        <v>458</v>
      </c>
      <c r="M12" s="36">
        <v>670282.64</v>
      </c>
    </row>
    <row r="13" spans="1:13" s="4" customFormat="1" ht="18" customHeight="1">
      <c r="A13" s="2" t="s">
        <v>106</v>
      </c>
      <c r="B13" s="24">
        <v>25</v>
      </c>
      <c r="C13" s="24">
        <v>949</v>
      </c>
      <c r="D13" s="11">
        <v>71</v>
      </c>
      <c r="E13" s="24">
        <v>52652.29</v>
      </c>
      <c r="F13" s="24">
        <v>350</v>
      </c>
      <c r="G13" s="36">
        <v>1278651.855</v>
      </c>
      <c r="H13" s="24">
        <v>31</v>
      </c>
      <c r="I13" s="24">
        <v>28611.16</v>
      </c>
      <c r="J13" s="24">
        <v>91</v>
      </c>
      <c r="K13" s="24">
        <v>43947.49</v>
      </c>
      <c r="L13" s="24">
        <v>568</v>
      </c>
      <c r="M13" s="36">
        <v>1404811.7949999999</v>
      </c>
    </row>
    <row r="14" spans="1:13" s="4" customFormat="1" ht="18" customHeight="1">
      <c r="A14" s="2" t="s">
        <v>108</v>
      </c>
      <c r="B14" s="24">
        <v>19</v>
      </c>
      <c r="C14" s="24">
        <v>3316.41</v>
      </c>
      <c r="D14" s="11">
        <v>119</v>
      </c>
      <c r="E14" s="24">
        <v>87484.08</v>
      </c>
      <c r="F14" s="24">
        <v>530</v>
      </c>
      <c r="G14" s="36">
        <v>590687.59</v>
      </c>
      <c r="H14" s="24">
        <v>109</v>
      </c>
      <c r="I14" s="24">
        <v>78265.36</v>
      </c>
      <c r="J14" s="24">
        <v>77</v>
      </c>
      <c r="K14" s="24">
        <v>27462.46</v>
      </c>
      <c r="L14" s="24">
        <v>854</v>
      </c>
      <c r="M14" s="36">
        <v>787215.9</v>
      </c>
    </row>
    <row r="15" spans="1:13" s="4" customFormat="1" ht="18" customHeight="1">
      <c r="A15" s="2" t="s">
        <v>109</v>
      </c>
      <c r="B15" s="24">
        <v>54</v>
      </c>
      <c r="C15" s="24">
        <v>10234.85</v>
      </c>
      <c r="D15" s="11">
        <v>35</v>
      </c>
      <c r="E15" s="24">
        <v>17128.72</v>
      </c>
      <c r="F15" s="24">
        <v>302</v>
      </c>
      <c r="G15" s="36">
        <v>221997.24</v>
      </c>
      <c r="H15" s="24">
        <v>7</v>
      </c>
      <c r="I15" s="24">
        <v>11585</v>
      </c>
      <c r="J15" s="24">
        <v>92</v>
      </c>
      <c r="K15" s="24">
        <v>33893.81</v>
      </c>
      <c r="L15" s="24">
        <v>491</v>
      </c>
      <c r="M15" s="36">
        <v>294839.62</v>
      </c>
    </row>
    <row r="16" spans="1:13" s="4" customFormat="1" ht="18" customHeight="1">
      <c r="A16" s="2" t="s">
        <v>107</v>
      </c>
      <c r="B16" s="24">
        <v>22</v>
      </c>
      <c r="C16" s="24">
        <v>3187.89</v>
      </c>
      <c r="D16" s="11">
        <v>136</v>
      </c>
      <c r="E16" s="36">
        <v>259509.53</v>
      </c>
      <c r="F16" s="24">
        <v>332</v>
      </c>
      <c r="G16" s="36">
        <v>984258.22499999998</v>
      </c>
      <c r="H16" s="24">
        <v>45</v>
      </c>
      <c r="I16" s="24">
        <v>31968.16</v>
      </c>
      <c r="J16" s="24">
        <v>104</v>
      </c>
      <c r="K16" s="24">
        <v>18860.259999999998</v>
      </c>
      <c r="L16" s="24">
        <v>498</v>
      </c>
      <c r="M16" s="36">
        <v>1174194.865</v>
      </c>
    </row>
    <row r="17" spans="1:13" s="4" customFormat="1" ht="19.5" customHeight="1">
      <c r="A17" s="451" t="s">
        <v>887</v>
      </c>
      <c r="B17" s="451"/>
      <c r="C17" s="451"/>
      <c r="D17" s="451"/>
      <c r="E17" s="451"/>
      <c r="F17" s="451"/>
      <c r="G17" s="451"/>
      <c r="H17" s="451"/>
      <c r="I17" s="451"/>
      <c r="J17" s="451"/>
      <c r="K17" s="451"/>
      <c r="L17" s="451"/>
      <c r="M17" s="451"/>
    </row>
    <row r="18" spans="1:13" s="4" customFormat="1" ht="18" customHeight="1">
      <c r="A18" s="451" t="s">
        <v>170</v>
      </c>
      <c r="B18" s="451"/>
      <c r="C18" s="451"/>
      <c r="D18" s="451"/>
      <c r="E18" s="451"/>
      <c r="F18" s="451"/>
      <c r="G18" s="451"/>
      <c r="H18" s="451"/>
      <c r="I18" s="451"/>
      <c r="J18" s="451"/>
      <c r="K18" s="451"/>
      <c r="L18" s="451"/>
      <c r="M18" s="451"/>
    </row>
    <row r="19" spans="1:13" s="4" customFormat="1" ht="23.9" customHeight="1"/>
  </sheetData>
  <mergeCells count="9">
    <mergeCell ref="A17:M17"/>
    <mergeCell ref="A18:M18"/>
    <mergeCell ref="A1:M1"/>
    <mergeCell ref="B2:C2"/>
    <mergeCell ref="D2:E2"/>
    <mergeCell ref="F2:G2"/>
    <mergeCell ref="H2:I2"/>
    <mergeCell ref="J2:K2"/>
    <mergeCell ref="L2:M2"/>
  </mergeCells>
  <pageMargins left="0.78431372549019618" right="0.78431372549019618" top="0.98039215686274517" bottom="0.98039215686274517" header="0.50980392156862753" footer="0.50980392156862753"/>
  <pageSetup paperSize="9" scale="68"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zoomScaleNormal="100" workbookViewId="0">
      <selection activeCell="A6" sqref="A6:D6"/>
    </sheetView>
  </sheetViews>
  <sheetFormatPr defaultRowHeight="12.5"/>
  <cols>
    <col min="1" max="4" width="14.7265625" bestFit="1" customWidth="1"/>
    <col min="5" max="5" width="24.1796875" bestFit="1" customWidth="1"/>
    <col min="6" max="6" width="4.7265625" bestFit="1" customWidth="1"/>
  </cols>
  <sheetData>
    <row r="1" spans="1:5" ht="16.5" customHeight="1">
      <c r="A1" s="531" t="s">
        <v>177</v>
      </c>
      <c r="B1" s="531"/>
      <c r="C1" s="531"/>
      <c r="D1" s="531"/>
      <c r="E1" s="531"/>
    </row>
    <row r="2" spans="1:5" s="4" customFormat="1" ht="18" customHeight="1">
      <c r="A2" s="30" t="s">
        <v>178</v>
      </c>
      <c r="B2" s="1" t="s">
        <v>107</v>
      </c>
      <c r="C2" s="1" t="s">
        <v>28</v>
      </c>
      <c r="D2" s="1" t="s">
        <v>29</v>
      </c>
    </row>
    <row r="3" spans="1:5" s="4" customFormat="1" ht="18" customHeight="1">
      <c r="A3" s="40" t="s">
        <v>155</v>
      </c>
      <c r="B3" s="7">
        <v>55709.99</v>
      </c>
      <c r="C3" s="41">
        <v>775590.08</v>
      </c>
      <c r="D3" s="41">
        <v>578923.96</v>
      </c>
    </row>
    <row r="4" spans="1:5" s="4" customFormat="1" ht="18" customHeight="1">
      <c r="A4" s="40" t="s">
        <v>157</v>
      </c>
      <c r="B4" s="7">
        <v>0.26207999999999998</v>
      </c>
      <c r="C4" s="7">
        <v>30.293250435000001</v>
      </c>
      <c r="D4" s="7">
        <v>27.624494120000001</v>
      </c>
    </row>
    <row r="5" spans="1:5" s="4" customFormat="1" ht="18" customHeight="1">
      <c r="A5" s="40" t="s">
        <v>156</v>
      </c>
      <c r="B5" s="41">
        <v>796768.24879999994</v>
      </c>
      <c r="C5" s="41">
        <v>7949004.3090000004</v>
      </c>
      <c r="D5" s="41">
        <v>7992562.5410000002</v>
      </c>
    </row>
    <row r="6" spans="1:5" s="4" customFormat="1" ht="18" customHeight="1">
      <c r="A6" s="451" t="s">
        <v>887</v>
      </c>
      <c r="B6" s="451"/>
      <c r="C6" s="451"/>
      <c r="D6" s="451"/>
    </row>
    <row r="7" spans="1:5" s="4" customFormat="1" ht="18.75" customHeight="1">
      <c r="A7" s="451" t="s">
        <v>148</v>
      </c>
      <c r="B7" s="451"/>
      <c r="C7" s="451"/>
      <c r="D7" s="451"/>
    </row>
    <row r="8" spans="1:5" s="4" customFormat="1" ht="28.4" customHeight="1"/>
  </sheetData>
  <mergeCells count="3">
    <mergeCell ref="A1:E1"/>
    <mergeCell ref="A7:D7"/>
    <mergeCell ref="A6:D6"/>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Normal="100" workbookViewId="0">
      <selection activeCell="L6" sqref="L6:L16"/>
    </sheetView>
  </sheetViews>
  <sheetFormatPr defaultRowHeight="12.5"/>
  <cols>
    <col min="1" max="12" width="14.7265625" bestFit="1" customWidth="1"/>
    <col min="13" max="13" width="14" bestFit="1" customWidth="1"/>
    <col min="14" max="16" width="14.7265625" bestFit="1" customWidth="1"/>
    <col min="17" max="17" width="0.453125" bestFit="1" customWidth="1"/>
    <col min="18" max="18" width="4.7265625" bestFit="1" customWidth="1"/>
  </cols>
  <sheetData>
    <row r="1" spans="1:17" ht="18.75" customHeight="1">
      <c r="A1" s="512" t="s">
        <v>179</v>
      </c>
      <c r="B1" s="512"/>
      <c r="C1" s="512"/>
      <c r="D1" s="512"/>
      <c r="E1" s="512"/>
      <c r="F1" s="512"/>
      <c r="G1" s="512"/>
      <c r="H1" s="512"/>
      <c r="I1" s="512"/>
      <c r="J1" s="512"/>
      <c r="K1" s="512"/>
      <c r="L1" s="512"/>
      <c r="M1" s="512"/>
      <c r="N1" s="512"/>
      <c r="O1" s="512"/>
      <c r="P1" s="512"/>
      <c r="Q1" s="512"/>
    </row>
    <row r="2" spans="1:17" s="4" customFormat="1" ht="18" customHeight="1">
      <c r="A2" s="534" t="s">
        <v>90</v>
      </c>
      <c r="B2" s="534" t="s">
        <v>180</v>
      </c>
      <c r="C2" s="534" t="s">
        <v>181</v>
      </c>
      <c r="D2" s="534" t="s">
        <v>182</v>
      </c>
      <c r="E2" s="534" t="s">
        <v>183</v>
      </c>
      <c r="F2" s="534" t="s">
        <v>184</v>
      </c>
      <c r="G2" s="534" t="s">
        <v>185</v>
      </c>
      <c r="H2" s="532" t="s">
        <v>186</v>
      </c>
      <c r="I2" s="532" t="s">
        <v>187</v>
      </c>
      <c r="J2" s="532" t="s">
        <v>188</v>
      </c>
      <c r="K2" s="534" t="s">
        <v>189</v>
      </c>
      <c r="L2" s="532" t="s">
        <v>190</v>
      </c>
      <c r="M2" s="532" t="s">
        <v>191</v>
      </c>
      <c r="N2" s="536" t="s">
        <v>192</v>
      </c>
      <c r="O2" s="537"/>
      <c r="P2" s="538"/>
    </row>
    <row r="3" spans="1:17" s="4" customFormat="1" ht="21.75" customHeight="1">
      <c r="A3" s="535"/>
      <c r="B3" s="535"/>
      <c r="C3" s="535"/>
      <c r="D3" s="535"/>
      <c r="E3" s="535"/>
      <c r="F3" s="535"/>
      <c r="G3" s="535"/>
      <c r="H3" s="533"/>
      <c r="I3" s="533"/>
      <c r="J3" s="533"/>
      <c r="K3" s="535"/>
      <c r="L3" s="533"/>
      <c r="M3" s="533"/>
      <c r="N3" s="42" t="s">
        <v>193</v>
      </c>
      <c r="O3" s="42" t="s">
        <v>194</v>
      </c>
      <c r="P3" s="42" t="s">
        <v>195</v>
      </c>
    </row>
    <row r="4" spans="1:17" s="4" customFormat="1" ht="18" customHeight="1">
      <c r="A4" s="27" t="s">
        <v>28</v>
      </c>
      <c r="B4" s="7">
        <v>5262</v>
      </c>
      <c r="C4" s="7">
        <v>36</v>
      </c>
      <c r="D4" s="7">
        <v>4086</v>
      </c>
      <c r="E4" s="8">
        <v>248</v>
      </c>
      <c r="F4" s="7">
        <v>3145.25</v>
      </c>
      <c r="G4" s="41">
        <v>518103.44</v>
      </c>
      <c r="H4" s="41">
        <v>775590.08</v>
      </c>
      <c r="I4" s="7">
        <v>3127.3793548389999</v>
      </c>
      <c r="J4" s="7">
        <v>24659.091646133002</v>
      </c>
      <c r="K4" s="41">
        <v>518103.44</v>
      </c>
      <c r="L4" s="41">
        <v>775589.97</v>
      </c>
      <c r="M4" s="43">
        <v>15108711.01</v>
      </c>
      <c r="N4" s="7">
        <v>38989.65</v>
      </c>
      <c r="O4" s="7">
        <v>32972.559999999998</v>
      </c>
      <c r="P4" s="7">
        <v>38672.910000000003</v>
      </c>
    </row>
    <row r="5" spans="1:17" s="4" customFormat="1" ht="18" customHeight="1">
      <c r="A5" s="27" t="s">
        <v>29</v>
      </c>
      <c r="B5" s="7">
        <v>5352</v>
      </c>
      <c r="C5" s="7">
        <v>36</v>
      </c>
      <c r="D5" s="7">
        <v>4076</v>
      </c>
      <c r="E5" s="8">
        <v>226</v>
      </c>
      <c r="F5" s="7">
        <v>2842.43</v>
      </c>
      <c r="G5" s="41">
        <v>512770.71</v>
      </c>
      <c r="H5" s="41">
        <v>578923.96</v>
      </c>
      <c r="I5" s="7">
        <v>2561.6104424780001</v>
      </c>
      <c r="J5" s="7">
        <v>20367.219597316001</v>
      </c>
      <c r="K5" s="41">
        <v>512770.71</v>
      </c>
      <c r="L5" s="41">
        <v>578923.82999999996</v>
      </c>
      <c r="M5" s="43">
        <v>14687010.42</v>
      </c>
      <c r="N5" s="7">
        <v>42273.87</v>
      </c>
      <c r="O5" s="7">
        <v>35987.800000000003</v>
      </c>
      <c r="P5" s="7">
        <v>38297.29</v>
      </c>
    </row>
    <row r="6" spans="1:17" s="4" customFormat="1" ht="18" customHeight="1">
      <c r="A6" s="27" t="s">
        <v>99</v>
      </c>
      <c r="B6" s="7">
        <v>5282</v>
      </c>
      <c r="C6" s="7">
        <v>36</v>
      </c>
      <c r="D6" s="7">
        <v>3580</v>
      </c>
      <c r="E6" s="8">
        <v>19</v>
      </c>
      <c r="F6" s="7">
        <v>254.6</v>
      </c>
      <c r="G6" s="7">
        <v>76938.820000000007</v>
      </c>
      <c r="H6" s="7">
        <v>55867.81</v>
      </c>
      <c r="I6" s="7">
        <v>2940.4110526320001</v>
      </c>
      <c r="J6" s="7">
        <v>21943.366064415</v>
      </c>
      <c r="K6" s="7">
        <v>76938.820000000007</v>
      </c>
      <c r="L6" s="7">
        <v>55867.81</v>
      </c>
      <c r="M6" s="43">
        <v>15254028.060000001</v>
      </c>
      <c r="N6" s="7">
        <v>39487.449999999997</v>
      </c>
      <c r="O6" s="7">
        <v>38460.25</v>
      </c>
      <c r="P6" s="7">
        <v>39031.550000000003</v>
      </c>
    </row>
    <row r="7" spans="1:17" s="4" customFormat="1" ht="18" customHeight="1">
      <c r="A7" s="27" t="s">
        <v>100</v>
      </c>
      <c r="B7" s="7">
        <v>5292</v>
      </c>
      <c r="C7" s="7">
        <v>36</v>
      </c>
      <c r="D7" s="7">
        <v>3587</v>
      </c>
      <c r="E7" s="8">
        <v>22</v>
      </c>
      <c r="F7" s="7">
        <v>282.64999999999998</v>
      </c>
      <c r="G7" s="7">
        <v>42343.47</v>
      </c>
      <c r="H7" s="7">
        <v>58171.62</v>
      </c>
      <c r="I7" s="7">
        <v>2644.1645454549998</v>
      </c>
      <c r="J7" s="7">
        <v>20580.796037502001</v>
      </c>
      <c r="K7" s="7">
        <v>42343.47</v>
      </c>
      <c r="L7" s="7">
        <v>58171.61</v>
      </c>
      <c r="M7" s="43">
        <v>15438014.550000001</v>
      </c>
      <c r="N7" s="7">
        <v>40124.959999999999</v>
      </c>
      <c r="O7" s="7">
        <v>36956.1</v>
      </c>
      <c r="P7" s="7">
        <v>39714.199999999997</v>
      </c>
    </row>
    <row r="8" spans="1:17" s="4" customFormat="1" ht="18" customHeight="1">
      <c r="A8" s="27" t="s">
        <v>101</v>
      </c>
      <c r="B8" s="7">
        <v>5301</v>
      </c>
      <c r="C8" s="7">
        <v>36</v>
      </c>
      <c r="D8" s="7">
        <v>3519</v>
      </c>
      <c r="E8" s="8">
        <v>19</v>
      </c>
      <c r="F8" s="7">
        <v>208.24</v>
      </c>
      <c r="G8" s="7">
        <v>37452.980000000003</v>
      </c>
      <c r="H8" s="7">
        <v>46958.1</v>
      </c>
      <c r="I8" s="7">
        <v>2471.4789473679998</v>
      </c>
      <c r="J8" s="7">
        <v>22549.990395697001</v>
      </c>
      <c r="K8" s="7">
        <v>37452.980000000003</v>
      </c>
      <c r="L8" s="7">
        <v>46958.1</v>
      </c>
      <c r="M8" s="43">
        <v>15197087.369999999</v>
      </c>
      <c r="N8" s="7">
        <v>40312.07</v>
      </c>
      <c r="O8" s="7">
        <v>38870.959999999999</v>
      </c>
      <c r="P8" s="7">
        <v>39394.639999999999</v>
      </c>
    </row>
    <row r="9" spans="1:17" s="4" customFormat="1" ht="18" customHeight="1">
      <c r="A9" s="27" t="s">
        <v>102</v>
      </c>
      <c r="B9" s="7">
        <v>5312</v>
      </c>
      <c r="C9" s="7">
        <v>36</v>
      </c>
      <c r="D9" s="7">
        <v>3561</v>
      </c>
      <c r="E9" s="8">
        <v>23</v>
      </c>
      <c r="F9" s="7">
        <v>218.62</v>
      </c>
      <c r="G9" s="7">
        <v>38940.17</v>
      </c>
      <c r="H9" s="7">
        <v>48248.6</v>
      </c>
      <c r="I9" s="7">
        <v>2097.7652173910001</v>
      </c>
      <c r="J9" s="7">
        <v>22069.618516146998</v>
      </c>
      <c r="K9" s="7">
        <v>38940.17</v>
      </c>
      <c r="L9" s="7">
        <v>48248.58</v>
      </c>
      <c r="M9" s="43">
        <v>14147124.630000001</v>
      </c>
      <c r="N9" s="7">
        <v>40032.410000000003</v>
      </c>
      <c r="O9" s="7">
        <v>37128.26</v>
      </c>
      <c r="P9" s="7">
        <v>37481.120000000003</v>
      </c>
    </row>
    <row r="10" spans="1:17" s="4" customFormat="1" ht="18" customHeight="1">
      <c r="A10" s="27" t="s">
        <v>103</v>
      </c>
      <c r="B10" s="7">
        <v>5317</v>
      </c>
      <c r="C10" s="7">
        <v>36</v>
      </c>
      <c r="D10" s="7">
        <v>3522</v>
      </c>
      <c r="E10" s="8">
        <v>20</v>
      </c>
      <c r="F10" s="7">
        <v>247.75</v>
      </c>
      <c r="G10" s="7">
        <v>37793.339999999997</v>
      </c>
      <c r="H10" s="7">
        <v>50804.54</v>
      </c>
      <c r="I10" s="7">
        <v>2540.2269999999999</v>
      </c>
      <c r="J10" s="7">
        <v>20506.373360242</v>
      </c>
      <c r="K10" s="7">
        <v>37793.339999999997</v>
      </c>
      <c r="L10" s="7">
        <v>50804.52</v>
      </c>
      <c r="M10" s="43">
        <v>14098451.66</v>
      </c>
      <c r="N10" s="7">
        <v>37807.550000000003</v>
      </c>
      <c r="O10" s="7">
        <v>36102.35</v>
      </c>
      <c r="P10" s="7">
        <v>37332.79</v>
      </c>
    </row>
    <row r="11" spans="1:17" s="4" customFormat="1" ht="18" customHeight="1">
      <c r="A11" s="27" t="s">
        <v>104</v>
      </c>
      <c r="B11" s="7">
        <v>5332</v>
      </c>
      <c r="C11" s="7">
        <v>36</v>
      </c>
      <c r="D11" s="7">
        <v>3537</v>
      </c>
      <c r="E11" s="8">
        <v>19</v>
      </c>
      <c r="F11" s="7">
        <v>261.77</v>
      </c>
      <c r="G11" s="7">
        <v>38618.92</v>
      </c>
      <c r="H11" s="7">
        <v>52690.46</v>
      </c>
      <c r="I11" s="7">
        <v>2773.1821052629998</v>
      </c>
      <c r="J11" s="7">
        <v>20128.532681362001</v>
      </c>
      <c r="K11" s="7">
        <v>38618.92</v>
      </c>
      <c r="L11" s="7">
        <v>52690.46</v>
      </c>
      <c r="M11" s="43">
        <v>14717456.1</v>
      </c>
      <c r="N11" s="7">
        <v>39441.120000000003</v>
      </c>
      <c r="O11" s="7">
        <v>35987.800000000003</v>
      </c>
      <c r="P11" s="7">
        <v>38667.33</v>
      </c>
    </row>
    <row r="12" spans="1:17" s="4" customFormat="1" ht="18" customHeight="1">
      <c r="A12" s="27" t="s">
        <v>105</v>
      </c>
      <c r="B12" s="7">
        <v>5342</v>
      </c>
      <c r="C12" s="7">
        <v>36</v>
      </c>
      <c r="D12" s="7">
        <v>3669</v>
      </c>
      <c r="E12" s="8">
        <v>20</v>
      </c>
      <c r="F12" s="7">
        <v>232.25</v>
      </c>
      <c r="G12" s="7">
        <v>45795.45</v>
      </c>
      <c r="H12" s="7">
        <v>56622.34</v>
      </c>
      <c r="I12" s="7">
        <v>2831.1170000000002</v>
      </c>
      <c r="J12" s="7">
        <v>24379.90958</v>
      </c>
      <c r="K12" s="7">
        <v>45795.45</v>
      </c>
      <c r="L12" s="7">
        <v>56622.34</v>
      </c>
      <c r="M12" s="43">
        <v>15409067.51</v>
      </c>
      <c r="N12" s="7">
        <v>40392.22</v>
      </c>
      <c r="O12" s="7">
        <v>37415.83</v>
      </c>
      <c r="P12" s="7">
        <v>40129.050000000003</v>
      </c>
    </row>
    <row r="13" spans="1:17" s="4" customFormat="1" ht="18" customHeight="1">
      <c r="A13" s="27" t="s">
        <v>106</v>
      </c>
      <c r="B13" s="7">
        <v>5344</v>
      </c>
      <c r="C13" s="7">
        <v>36</v>
      </c>
      <c r="D13" s="7">
        <v>3643</v>
      </c>
      <c r="E13" s="8">
        <v>20</v>
      </c>
      <c r="F13" s="7">
        <v>262.22000000000003</v>
      </c>
      <c r="G13" s="7">
        <v>57606.95</v>
      </c>
      <c r="H13" s="7">
        <v>54444.61</v>
      </c>
      <c r="I13" s="7">
        <v>2722.2305000000001</v>
      </c>
      <c r="J13" s="7">
        <v>20762.950959999998</v>
      </c>
      <c r="K13" s="7">
        <v>57606.95</v>
      </c>
      <c r="L13" s="7">
        <v>54444.6</v>
      </c>
      <c r="M13" s="43">
        <v>15475077.140000001</v>
      </c>
      <c r="N13" s="7">
        <v>41163.79</v>
      </c>
      <c r="O13" s="7">
        <v>40014.230000000003</v>
      </c>
      <c r="P13" s="7">
        <v>40793.81</v>
      </c>
    </row>
    <row r="14" spans="1:17" s="4" customFormat="1" ht="18" customHeight="1">
      <c r="A14" s="27" t="s">
        <v>108</v>
      </c>
      <c r="B14" s="7">
        <v>5352</v>
      </c>
      <c r="C14" s="7">
        <v>36</v>
      </c>
      <c r="D14" s="7">
        <v>3643</v>
      </c>
      <c r="E14" s="8">
        <v>21</v>
      </c>
      <c r="F14" s="7">
        <v>247.99</v>
      </c>
      <c r="G14" s="7">
        <v>42249.02</v>
      </c>
      <c r="H14" s="7">
        <v>43560.12</v>
      </c>
      <c r="I14" s="7">
        <v>2074.2914285709999</v>
      </c>
      <c r="J14" s="7">
        <v>17565.272793257998</v>
      </c>
      <c r="K14" s="7">
        <v>42249.02</v>
      </c>
      <c r="L14" s="7">
        <v>43560.1</v>
      </c>
      <c r="M14" s="43">
        <v>15553829.039999999</v>
      </c>
      <c r="N14" s="7">
        <v>41809.96</v>
      </c>
      <c r="O14" s="7">
        <v>40135.370000000003</v>
      </c>
      <c r="P14" s="7">
        <v>41253.74</v>
      </c>
    </row>
    <row r="15" spans="1:17" s="4" customFormat="1" ht="18" customHeight="1">
      <c r="A15" s="27" t="s">
        <v>109</v>
      </c>
      <c r="B15" s="7">
        <v>5366</v>
      </c>
      <c r="C15" s="7">
        <v>36</v>
      </c>
      <c r="D15" s="7">
        <v>3592</v>
      </c>
      <c r="E15" s="8">
        <v>23</v>
      </c>
      <c r="F15" s="7">
        <v>319.27999999999997</v>
      </c>
      <c r="G15" s="7">
        <v>46195.040000000001</v>
      </c>
      <c r="H15" s="7">
        <v>55845.77</v>
      </c>
      <c r="I15" s="7">
        <v>2428.0769565219998</v>
      </c>
      <c r="J15" s="7">
        <v>17491.158231019999</v>
      </c>
      <c r="K15" s="7">
        <v>46195.040000000001</v>
      </c>
      <c r="L15" s="7">
        <v>55845.75</v>
      </c>
      <c r="M15" s="43">
        <v>15650981.73</v>
      </c>
      <c r="N15" s="7">
        <v>42273.87</v>
      </c>
      <c r="O15" s="7">
        <v>40476.550000000003</v>
      </c>
      <c r="P15" s="7">
        <v>40723.49</v>
      </c>
    </row>
    <row r="16" spans="1:17" s="4" customFormat="1" ht="18" customHeight="1">
      <c r="A16" s="27" t="s">
        <v>107</v>
      </c>
      <c r="B16" s="7">
        <v>5352</v>
      </c>
      <c r="C16" s="7">
        <v>36</v>
      </c>
      <c r="D16" s="7">
        <v>3529</v>
      </c>
      <c r="E16" s="8">
        <v>20</v>
      </c>
      <c r="F16" s="7">
        <v>307.06</v>
      </c>
      <c r="G16" s="7">
        <v>48836.55</v>
      </c>
      <c r="H16" s="7">
        <v>55709.99</v>
      </c>
      <c r="I16" s="7">
        <v>2785.4994999999999</v>
      </c>
      <c r="J16" s="7">
        <v>18143.030678043</v>
      </c>
      <c r="K16" s="7">
        <v>48836.55</v>
      </c>
      <c r="L16" s="7">
        <v>55709.96</v>
      </c>
      <c r="M16" s="43">
        <v>14687010.42</v>
      </c>
      <c r="N16" s="7">
        <v>41709.300000000003</v>
      </c>
      <c r="O16" s="7">
        <v>38219.97</v>
      </c>
      <c r="P16" s="7">
        <v>38297.29</v>
      </c>
    </row>
    <row r="17" spans="1:8" s="4" customFormat="1" ht="19.5" customHeight="1">
      <c r="A17" s="451" t="s">
        <v>887</v>
      </c>
      <c r="B17" s="451"/>
      <c r="C17" s="451"/>
      <c r="D17" s="451"/>
      <c r="E17" s="451"/>
      <c r="F17" s="451"/>
      <c r="G17" s="451"/>
      <c r="H17" s="451"/>
    </row>
    <row r="18" spans="1:8" s="4" customFormat="1" ht="18" customHeight="1">
      <c r="A18" s="451" t="s">
        <v>196</v>
      </c>
      <c r="B18" s="451"/>
      <c r="C18" s="451"/>
      <c r="D18" s="451"/>
      <c r="E18" s="451"/>
      <c r="F18" s="451"/>
      <c r="G18" s="451"/>
      <c r="H18" s="451"/>
    </row>
    <row r="19" spans="1:8" s="4" customFormat="1" ht="24.65" customHeight="1"/>
  </sheetData>
  <mergeCells count="17">
    <mergeCell ref="N2:P2"/>
    <mergeCell ref="A17:H17"/>
    <mergeCell ref="A1:Q1"/>
    <mergeCell ref="A2:A3"/>
    <mergeCell ref="B2:B3"/>
    <mergeCell ref="C2:C3"/>
    <mergeCell ref="D2:D3"/>
    <mergeCell ref="E2:E3"/>
    <mergeCell ref="F2:F3"/>
    <mergeCell ref="G2:G3"/>
    <mergeCell ref="H2:H3"/>
    <mergeCell ref="I2:I3"/>
    <mergeCell ref="A18:H18"/>
    <mergeCell ref="J2:J3"/>
    <mergeCell ref="K2:K3"/>
    <mergeCell ref="L2:L3"/>
    <mergeCell ref="M2:M3"/>
  </mergeCells>
  <pageMargins left="0.78431372549019618" right="0.78431372549019618" top="0.98039215686274517" bottom="0.98039215686274517" header="0.50980392156862753" footer="0.50980392156862753"/>
  <pageSetup paperSize="9" scale="56"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Normal="100" workbookViewId="0">
      <selection activeCell="M6" sqref="M6:M12"/>
    </sheetView>
  </sheetViews>
  <sheetFormatPr defaultRowHeight="12.5"/>
  <cols>
    <col min="1" max="16" width="14.7265625" bestFit="1" customWidth="1"/>
    <col min="17" max="17" width="4.7265625" bestFit="1" customWidth="1"/>
  </cols>
  <sheetData>
    <row r="1" spans="1:16" ht="14.25" customHeight="1">
      <c r="A1" s="512" t="s">
        <v>197</v>
      </c>
      <c r="B1" s="512"/>
      <c r="C1" s="512"/>
      <c r="D1" s="512"/>
      <c r="E1" s="512"/>
      <c r="F1" s="512"/>
      <c r="G1" s="512"/>
      <c r="H1" s="512"/>
      <c r="I1" s="512"/>
      <c r="J1" s="512"/>
      <c r="K1" s="512"/>
      <c r="L1" s="512"/>
      <c r="M1" s="512"/>
      <c r="N1" s="512"/>
      <c r="O1" s="512"/>
      <c r="P1" s="512"/>
    </row>
    <row r="2" spans="1:16" s="4" customFormat="1" ht="18.75" customHeight="1">
      <c r="A2" s="453" t="s">
        <v>90</v>
      </c>
      <c r="B2" s="453" t="s">
        <v>180</v>
      </c>
      <c r="C2" s="453" t="s">
        <v>181</v>
      </c>
      <c r="D2" s="453" t="s">
        <v>182</v>
      </c>
      <c r="E2" s="453" t="s">
        <v>183</v>
      </c>
      <c r="F2" s="453" t="s">
        <v>184</v>
      </c>
      <c r="G2" s="453" t="s">
        <v>185</v>
      </c>
      <c r="H2" s="459" t="s">
        <v>186</v>
      </c>
      <c r="I2" s="459" t="s">
        <v>187</v>
      </c>
      <c r="J2" s="459" t="s">
        <v>188</v>
      </c>
      <c r="K2" s="453" t="s">
        <v>189</v>
      </c>
      <c r="L2" s="459" t="s">
        <v>190</v>
      </c>
      <c r="M2" s="459" t="s">
        <v>191</v>
      </c>
      <c r="N2" s="455" t="s">
        <v>198</v>
      </c>
      <c r="O2" s="539"/>
      <c r="P2" s="456"/>
    </row>
    <row r="3" spans="1:16" s="4" customFormat="1" ht="21" customHeight="1">
      <c r="A3" s="454"/>
      <c r="B3" s="454"/>
      <c r="C3" s="454"/>
      <c r="D3" s="454"/>
      <c r="E3" s="454"/>
      <c r="F3" s="454"/>
      <c r="G3" s="454"/>
      <c r="H3" s="460"/>
      <c r="I3" s="460"/>
      <c r="J3" s="460"/>
      <c r="K3" s="454"/>
      <c r="L3" s="460"/>
      <c r="M3" s="460"/>
      <c r="N3" s="9" t="s">
        <v>193</v>
      </c>
      <c r="O3" s="9" t="s">
        <v>194</v>
      </c>
      <c r="P3" s="9" t="s">
        <v>195</v>
      </c>
    </row>
    <row r="4" spans="1:16" s="4" customFormat="1" ht="18" customHeight="1">
      <c r="A4" s="2" t="s">
        <v>28</v>
      </c>
      <c r="B4" s="11">
        <v>1931</v>
      </c>
      <c r="C4" s="11">
        <v>4</v>
      </c>
      <c r="D4" s="11">
        <v>1922</v>
      </c>
      <c r="E4" s="11">
        <v>248</v>
      </c>
      <c r="F4" s="24">
        <v>28531.564409999999</v>
      </c>
      <c r="G4" s="36">
        <v>3749975.932</v>
      </c>
      <c r="H4" s="36">
        <v>7949004.3090000004</v>
      </c>
      <c r="I4" s="24">
        <v>32052.436730000001</v>
      </c>
      <c r="J4" s="24">
        <v>27860.387170000002</v>
      </c>
      <c r="K4" s="36">
        <v>3749975.932</v>
      </c>
      <c r="L4" s="36">
        <v>7949004.3090000004</v>
      </c>
      <c r="M4" s="39">
        <v>14934226.84</v>
      </c>
      <c r="N4" s="24">
        <v>11760.2</v>
      </c>
      <c r="O4" s="24">
        <v>10004.549999999999</v>
      </c>
      <c r="P4" s="24">
        <v>11623.9</v>
      </c>
    </row>
    <row r="5" spans="1:16" s="4" customFormat="1" ht="18" customHeight="1">
      <c r="A5" s="2" t="s">
        <v>29</v>
      </c>
      <c r="B5" s="11">
        <v>1961</v>
      </c>
      <c r="C5" s="11">
        <v>18</v>
      </c>
      <c r="D5" s="11">
        <v>1981</v>
      </c>
      <c r="E5" s="11">
        <v>226</v>
      </c>
      <c r="F5" s="24">
        <v>27278.285479999999</v>
      </c>
      <c r="G5" s="36">
        <v>4085642.3220000002</v>
      </c>
      <c r="H5" s="36">
        <v>7992562.5410000002</v>
      </c>
      <c r="I5" s="36">
        <v>389643.35940000002</v>
      </c>
      <c r="J5" s="36">
        <v>322166.22840000002</v>
      </c>
      <c r="K5" s="36">
        <v>4085642.3220000002</v>
      </c>
      <c r="L5" s="36">
        <v>7992562.5410000002</v>
      </c>
      <c r="M5" s="39">
        <v>15517106.789999999</v>
      </c>
      <c r="N5" s="24">
        <v>12430.5</v>
      </c>
      <c r="O5" s="24">
        <v>10637.15</v>
      </c>
      <c r="P5" s="24">
        <v>11201.75</v>
      </c>
    </row>
    <row r="6" spans="1:16" s="4" customFormat="1" ht="18" customHeight="1">
      <c r="A6" s="2" t="s">
        <v>99</v>
      </c>
      <c r="B6" s="11">
        <v>1938</v>
      </c>
      <c r="C6" s="11">
        <v>4</v>
      </c>
      <c r="D6" s="11">
        <v>1856</v>
      </c>
      <c r="E6" s="11">
        <v>19</v>
      </c>
      <c r="F6" s="24">
        <v>2147.2409699999998</v>
      </c>
      <c r="G6" s="36">
        <v>308635.8309</v>
      </c>
      <c r="H6" s="36">
        <v>640115.38740000001</v>
      </c>
      <c r="I6" s="24">
        <v>33690.28355</v>
      </c>
      <c r="J6" s="24">
        <v>29811.06436</v>
      </c>
      <c r="K6" s="36">
        <v>308635.8309</v>
      </c>
      <c r="L6" s="36">
        <v>640115.38740000001</v>
      </c>
      <c r="M6" s="39">
        <v>15043275.5</v>
      </c>
      <c r="N6" s="24">
        <v>11856.15</v>
      </c>
      <c r="O6" s="24">
        <v>11549.1</v>
      </c>
      <c r="P6" s="24">
        <v>11748.15</v>
      </c>
    </row>
    <row r="7" spans="1:16" s="4" customFormat="1" ht="18" customHeight="1">
      <c r="A7" s="2" t="s">
        <v>100</v>
      </c>
      <c r="B7" s="11">
        <v>1942</v>
      </c>
      <c r="C7" s="11">
        <v>4</v>
      </c>
      <c r="D7" s="11">
        <v>1860</v>
      </c>
      <c r="E7" s="11">
        <v>22</v>
      </c>
      <c r="F7" s="24">
        <v>2734.6225599999998</v>
      </c>
      <c r="G7" s="36">
        <v>372712.19469999999</v>
      </c>
      <c r="H7" s="36">
        <v>788183.56420000002</v>
      </c>
      <c r="I7" s="24">
        <v>35826.52564</v>
      </c>
      <c r="J7" s="24">
        <v>28822.389449999999</v>
      </c>
      <c r="K7" s="36">
        <v>372712.19469999999</v>
      </c>
      <c r="L7" s="36">
        <v>788183.56420000002</v>
      </c>
      <c r="M7" s="39">
        <v>15254361.289999999</v>
      </c>
      <c r="N7" s="24">
        <v>12041.15</v>
      </c>
      <c r="O7" s="24">
        <v>11108.3</v>
      </c>
      <c r="P7" s="24">
        <v>11922.8</v>
      </c>
    </row>
    <row r="8" spans="1:16" s="4" customFormat="1" ht="18" customHeight="1">
      <c r="A8" s="2" t="s">
        <v>101</v>
      </c>
      <c r="B8" s="11">
        <v>1945</v>
      </c>
      <c r="C8" s="11">
        <v>4</v>
      </c>
      <c r="D8" s="11">
        <v>1864</v>
      </c>
      <c r="E8" s="11">
        <v>19</v>
      </c>
      <c r="F8" s="24">
        <v>2145.6385599999999</v>
      </c>
      <c r="G8" s="36">
        <v>302571.68339999998</v>
      </c>
      <c r="H8" s="36">
        <v>596030.17489999998</v>
      </c>
      <c r="I8" s="24">
        <v>31370.00921</v>
      </c>
      <c r="J8" s="24">
        <v>27778.68491</v>
      </c>
      <c r="K8" s="36">
        <v>302571.68339999998</v>
      </c>
      <c r="L8" s="36">
        <v>596030.17489999998</v>
      </c>
      <c r="M8" s="39">
        <v>15031415.43</v>
      </c>
      <c r="N8" s="24">
        <v>12103.05</v>
      </c>
      <c r="O8" s="24">
        <v>11625.1</v>
      </c>
      <c r="P8" s="24">
        <v>11788.85</v>
      </c>
    </row>
    <row r="9" spans="1:16" s="4" customFormat="1" ht="18" customHeight="1">
      <c r="A9" s="2" t="s">
        <v>102</v>
      </c>
      <c r="B9" s="11">
        <v>1950</v>
      </c>
      <c r="C9" s="11">
        <v>4</v>
      </c>
      <c r="D9" s="11">
        <v>1868</v>
      </c>
      <c r="E9" s="11">
        <v>23</v>
      </c>
      <c r="F9" s="24">
        <v>2556.8722400000001</v>
      </c>
      <c r="G9" s="36">
        <v>335052.79790000001</v>
      </c>
      <c r="H9" s="36">
        <v>712820.71849999996</v>
      </c>
      <c r="I9" s="24">
        <v>30992.205150000002</v>
      </c>
      <c r="J9" s="24">
        <v>27878.620889999998</v>
      </c>
      <c r="K9" s="36">
        <v>335052.79790000001</v>
      </c>
      <c r="L9" s="36">
        <v>712820.71849999996</v>
      </c>
      <c r="M9" s="39">
        <v>14005416.869999999</v>
      </c>
      <c r="N9" s="24">
        <v>11981.75</v>
      </c>
      <c r="O9" s="24">
        <v>10999.4</v>
      </c>
      <c r="P9" s="24">
        <v>11118</v>
      </c>
    </row>
    <row r="10" spans="1:16" s="4" customFormat="1" ht="18" customHeight="1">
      <c r="A10" s="2" t="s">
        <v>103</v>
      </c>
      <c r="B10" s="11">
        <v>1952</v>
      </c>
      <c r="C10" s="11">
        <v>18</v>
      </c>
      <c r="D10" s="11">
        <v>1873</v>
      </c>
      <c r="E10" s="11">
        <v>20</v>
      </c>
      <c r="F10" s="24">
        <v>2525.8083000000001</v>
      </c>
      <c r="G10" s="36">
        <v>334018.68359999999</v>
      </c>
      <c r="H10" s="36">
        <v>673633.3726</v>
      </c>
      <c r="I10" s="24">
        <v>33681.66863</v>
      </c>
      <c r="J10" s="24">
        <v>26670.011839999999</v>
      </c>
      <c r="K10" s="36">
        <v>334018.68359999999</v>
      </c>
      <c r="L10" s="36">
        <v>673633.3726</v>
      </c>
      <c r="M10" s="39">
        <v>13976168.09</v>
      </c>
      <c r="N10" s="24">
        <v>11181.45</v>
      </c>
      <c r="O10" s="24">
        <v>10637.15</v>
      </c>
      <c r="P10" s="24">
        <v>11023.25</v>
      </c>
    </row>
    <row r="11" spans="1:16" s="4" customFormat="1" ht="18" customHeight="1">
      <c r="A11" s="2" t="s">
        <v>104</v>
      </c>
      <c r="B11" s="11">
        <v>1955</v>
      </c>
      <c r="C11" s="11">
        <v>18</v>
      </c>
      <c r="D11" s="11">
        <v>1885</v>
      </c>
      <c r="E11" s="11">
        <v>19</v>
      </c>
      <c r="F11" s="24">
        <v>2503.84735</v>
      </c>
      <c r="G11" s="36">
        <v>346962.93190000003</v>
      </c>
      <c r="H11" s="36">
        <v>710498.49459999998</v>
      </c>
      <c r="I11" s="24">
        <v>37394.657610000002</v>
      </c>
      <c r="J11" s="24">
        <v>28376.270410000001</v>
      </c>
      <c r="K11" s="36">
        <v>346962.93190000003</v>
      </c>
      <c r="L11" s="36">
        <v>710498.49459999998</v>
      </c>
      <c r="M11" s="39">
        <v>14573003.18</v>
      </c>
      <c r="N11" s="24">
        <v>11694.85</v>
      </c>
      <c r="O11" s="24">
        <v>10670.25</v>
      </c>
      <c r="P11" s="24">
        <v>11474.45</v>
      </c>
    </row>
    <row r="12" spans="1:16" s="4" customFormat="1" ht="18" customHeight="1">
      <c r="A12" s="2" t="s">
        <v>105</v>
      </c>
      <c r="B12" s="11">
        <v>1949</v>
      </c>
      <c r="C12" s="11">
        <v>18</v>
      </c>
      <c r="D12" s="11">
        <v>1889</v>
      </c>
      <c r="E12" s="11">
        <v>20</v>
      </c>
      <c r="F12" s="24">
        <v>2587.20343</v>
      </c>
      <c r="G12" s="36">
        <v>408050.64559999999</v>
      </c>
      <c r="H12" s="36">
        <v>752931.04729999998</v>
      </c>
      <c r="I12" s="24">
        <v>37646.552369999998</v>
      </c>
      <c r="J12" s="24">
        <v>29102.120019999998</v>
      </c>
      <c r="K12" s="36">
        <v>408050.64559999999</v>
      </c>
      <c r="L12" s="36">
        <v>752931.04729999998</v>
      </c>
      <c r="M12" s="39">
        <v>15247730.02</v>
      </c>
      <c r="N12" s="24">
        <v>11945</v>
      </c>
      <c r="O12" s="24">
        <v>11090.15</v>
      </c>
      <c r="P12" s="24">
        <v>11877.45</v>
      </c>
    </row>
    <row r="13" spans="1:16" s="4" customFormat="1" ht="18" customHeight="1">
      <c r="A13" s="2" t="s">
        <v>106</v>
      </c>
      <c r="B13" s="11">
        <v>1951</v>
      </c>
      <c r="C13" s="11">
        <v>19</v>
      </c>
      <c r="D13" s="11">
        <v>1880</v>
      </c>
      <c r="E13" s="11">
        <v>20</v>
      </c>
      <c r="F13" s="24">
        <v>2597.7899900000002</v>
      </c>
      <c r="G13" s="36">
        <v>483352.73229999997</v>
      </c>
      <c r="H13" s="36">
        <v>834251.57819999999</v>
      </c>
      <c r="I13" s="24">
        <v>41712.578909999997</v>
      </c>
      <c r="J13" s="24">
        <v>32113.896100000002</v>
      </c>
      <c r="K13" s="36">
        <v>483352.73229999997</v>
      </c>
      <c r="L13" s="36">
        <v>834251.57819999999</v>
      </c>
      <c r="M13" s="39">
        <v>15315478.43</v>
      </c>
      <c r="N13" s="24">
        <v>12158.8</v>
      </c>
      <c r="O13" s="24">
        <v>11802.65</v>
      </c>
      <c r="P13" s="24">
        <v>12056.05</v>
      </c>
    </row>
    <row r="14" spans="1:16" s="4" customFormat="1" ht="18" customHeight="1">
      <c r="A14" s="2" t="s">
        <v>108</v>
      </c>
      <c r="B14" s="11">
        <v>1955</v>
      </c>
      <c r="C14" s="11">
        <v>19</v>
      </c>
      <c r="D14" s="11">
        <v>1880</v>
      </c>
      <c r="E14" s="11">
        <v>21</v>
      </c>
      <c r="F14" s="24">
        <v>2237.2372099999998</v>
      </c>
      <c r="G14" s="36">
        <v>391115.31170000002</v>
      </c>
      <c r="H14" s="36">
        <v>681982.98659999995</v>
      </c>
      <c r="I14" s="24">
        <v>32475.38032</v>
      </c>
      <c r="J14" s="24">
        <v>30483.266749999999</v>
      </c>
      <c r="K14" s="36">
        <v>391115.31170000002</v>
      </c>
      <c r="L14" s="36">
        <v>681982.98659999995</v>
      </c>
      <c r="M14" s="39">
        <v>15431966.630000001</v>
      </c>
      <c r="N14" s="24">
        <v>12293.9</v>
      </c>
      <c r="O14" s="24">
        <v>11832.3</v>
      </c>
      <c r="P14" s="24">
        <v>12168.45</v>
      </c>
    </row>
    <row r="15" spans="1:16" s="4" customFormat="1" ht="18" customHeight="1">
      <c r="A15" s="2" t="s">
        <v>109</v>
      </c>
      <c r="B15" s="11">
        <v>1959</v>
      </c>
      <c r="C15" s="11">
        <v>18</v>
      </c>
      <c r="D15" s="11">
        <v>1878</v>
      </c>
      <c r="E15" s="11">
        <v>23</v>
      </c>
      <c r="F15" s="24">
        <v>2605.47489</v>
      </c>
      <c r="G15" s="36">
        <v>407694.18300000002</v>
      </c>
      <c r="H15" s="36">
        <v>805346.96750000003</v>
      </c>
      <c r="I15" s="24">
        <v>35015.08554</v>
      </c>
      <c r="J15" s="24">
        <v>30909.79578</v>
      </c>
      <c r="K15" s="36">
        <v>407694.18300000002</v>
      </c>
      <c r="L15" s="36">
        <v>805346.96750000003</v>
      </c>
      <c r="M15" s="39">
        <v>15517106.789999999</v>
      </c>
      <c r="N15" s="24">
        <v>12430.5</v>
      </c>
      <c r="O15" s="24">
        <v>11929.6</v>
      </c>
      <c r="P15" s="24">
        <v>11962.1</v>
      </c>
    </row>
    <row r="16" spans="1:16" s="4" customFormat="1" ht="18" customHeight="1">
      <c r="A16" s="2" t="s">
        <v>107</v>
      </c>
      <c r="B16" s="11">
        <v>1961</v>
      </c>
      <c r="C16" s="11">
        <v>18</v>
      </c>
      <c r="D16" s="11">
        <v>1886</v>
      </c>
      <c r="E16" s="11">
        <v>20</v>
      </c>
      <c r="F16" s="24">
        <v>2636.5499799999998</v>
      </c>
      <c r="G16" s="36">
        <v>395475.32679999998</v>
      </c>
      <c r="H16" s="36">
        <v>796768.24879999994</v>
      </c>
      <c r="I16" s="24">
        <v>39838.41244</v>
      </c>
      <c r="J16" s="24">
        <v>30220.107899999999</v>
      </c>
      <c r="K16" s="36">
        <v>395475.32679999998</v>
      </c>
      <c r="L16" s="36">
        <v>796768.24879999994</v>
      </c>
      <c r="M16" s="39">
        <v>14552073.960000001</v>
      </c>
      <c r="N16" s="24">
        <v>12246.7</v>
      </c>
      <c r="O16" s="24">
        <v>11175.05</v>
      </c>
      <c r="P16" s="24">
        <v>11201.75</v>
      </c>
    </row>
    <row r="17" spans="1:8" s="4" customFormat="1" ht="15" customHeight="1">
      <c r="A17" s="511" t="s">
        <v>199</v>
      </c>
      <c r="B17" s="511"/>
      <c r="C17" s="511"/>
      <c r="D17" s="511"/>
      <c r="E17" s="511"/>
      <c r="F17" s="511"/>
      <c r="G17" s="511"/>
      <c r="H17" s="511"/>
    </row>
    <row r="18" spans="1:8" s="4" customFormat="1" ht="13.5" customHeight="1">
      <c r="A18" s="511" t="s">
        <v>922</v>
      </c>
      <c r="B18" s="511"/>
      <c r="C18" s="511"/>
      <c r="D18" s="511"/>
      <c r="E18" s="511"/>
      <c r="F18" s="511"/>
      <c r="G18" s="511"/>
      <c r="H18" s="511"/>
    </row>
    <row r="19" spans="1:8" s="4" customFormat="1" ht="13.5" customHeight="1">
      <c r="A19" s="511" t="s">
        <v>200</v>
      </c>
      <c r="B19" s="511"/>
      <c r="C19" s="511"/>
      <c r="D19" s="511"/>
      <c r="E19" s="511"/>
      <c r="F19" s="511"/>
      <c r="G19" s="511"/>
      <c r="H19" s="511"/>
    </row>
    <row r="20" spans="1:8" s="4" customFormat="1" ht="28.4" customHeight="1"/>
  </sheetData>
  <mergeCells count="18">
    <mergeCell ref="A1:P1"/>
    <mergeCell ref="A2:A3"/>
    <mergeCell ref="B2:B3"/>
    <mergeCell ref="C2:C3"/>
    <mergeCell ref="D2:D3"/>
    <mergeCell ref="E2:E3"/>
    <mergeCell ref="F2:F3"/>
    <mergeCell ref="G2:G3"/>
    <mergeCell ref="M2:M3"/>
    <mergeCell ref="H2:H3"/>
    <mergeCell ref="I2:I3"/>
    <mergeCell ref="N2:P2"/>
    <mergeCell ref="L2:L3"/>
    <mergeCell ref="A17:H17"/>
    <mergeCell ref="A18:H18"/>
    <mergeCell ref="A19:H19"/>
    <mergeCell ref="J2:J3"/>
    <mergeCell ref="K2:K3"/>
  </mergeCells>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Normal="100" workbookViewId="0">
      <selection activeCell="B15" sqref="B15"/>
    </sheetView>
  </sheetViews>
  <sheetFormatPr defaultRowHeight="12.5"/>
  <cols>
    <col min="1" max="1" width="46.453125" bestFit="1" customWidth="1"/>
    <col min="2" max="3" width="14.7265625" bestFit="1" customWidth="1"/>
    <col min="4" max="4" width="6.81640625" bestFit="1" customWidth="1"/>
    <col min="5" max="5" width="30.7265625" bestFit="1" customWidth="1"/>
    <col min="6" max="6" width="4.7265625" bestFit="1" customWidth="1"/>
  </cols>
  <sheetData>
    <row r="1" spans="1:4" ht="15.75" customHeight="1">
      <c r="A1" s="447" t="s">
        <v>1</v>
      </c>
      <c r="B1" s="447"/>
      <c r="C1" s="447"/>
      <c r="D1" s="447"/>
    </row>
    <row r="2" spans="1:4" s="4" customFormat="1" ht="19.5" customHeight="1">
      <c r="A2" s="6" t="s">
        <v>27</v>
      </c>
      <c r="B2" s="1" t="s">
        <v>28</v>
      </c>
      <c r="C2" s="1" t="s">
        <v>29</v>
      </c>
    </row>
    <row r="3" spans="1:4" s="4" customFormat="1" ht="18" customHeight="1">
      <c r="A3" s="2" t="s">
        <v>30</v>
      </c>
      <c r="B3" s="7">
        <v>5</v>
      </c>
      <c r="C3" s="7">
        <v>5</v>
      </c>
    </row>
    <row r="4" spans="1:4" s="4" customFormat="1" ht="18" customHeight="1">
      <c r="A4" s="2" t="s">
        <v>31</v>
      </c>
      <c r="B4" s="7">
        <v>3</v>
      </c>
      <c r="C4" s="7">
        <v>3</v>
      </c>
    </row>
    <row r="5" spans="1:4" s="4" customFormat="1" ht="18" customHeight="1">
      <c r="A5" s="2" t="s">
        <v>32</v>
      </c>
      <c r="B5" s="7">
        <v>3</v>
      </c>
      <c r="C5" s="7">
        <v>3</v>
      </c>
    </row>
    <row r="6" spans="1:4" s="4" customFormat="1" ht="18" customHeight="1">
      <c r="A6" s="2" t="s">
        <v>33</v>
      </c>
      <c r="B6" s="7">
        <v>5</v>
      </c>
      <c r="C6" s="7">
        <v>5</v>
      </c>
    </row>
    <row r="7" spans="1:4" s="4" customFormat="1" ht="18" customHeight="1">
      <c r="A7" s="2" t="s">
        <v>34</v>
      </c>
      <c r="B7" s="7">
        <v>2315</v>
      </c>
      <c r="C7" s="7">
        <v>4215</v>
      </c>
    </row>
    <row r="8" spans="1:4" s="4" customFormat="1" ht="18" customHeight="1">
      <c r="A8" s="2" t="s">
        <v>35</v>
      </c>
      <c r="B8" s="7">
        <v>2435</v>
      </c>
      <c r="C8" s="7">
        <v>3453</v>
      </c>
    </row>
    <row r="9" spans="1:4" s="4" customFormat="1" ht="18" customHeight="1">
      <c r="A9" s="2" t="s">
        <v>36</v>
      </c>
      <c r="B9" s="7">
        <v>2110</v>
      </c>
      <c r="C9" s="7">
        <v>2711</v>
      </c>
    </row>
    <row r="10" spans="1:4" s="4" customFormat="1" ht="18" customHeight="1">
      <c r="A10" s="2" t="s">
        <v>37</v>
      </c>
      <c r="B10" s="7">
        <v>173</v>
      </c>
      <c r="C10" s="7">
        <v>375</v>
      </c>
    </row>
    <row r="11" spans="1:4" s="4" customFormat="1" ht="18" customHeight="1">
      <c r="A11" s="2" t="s">
        <v>38</v>
      </c>
      <c r="B11" s="7">
        <v>1708</v>
      </c>
      <c r="C11" s="7">
        <v>2275</v>
      </c>
    </row>
    <row r="12" spans="1:4" s="4" customFormat="1" ht="18" customHeight="1">
      <c r="A12" s="436" t="s">
        <v>1209</v>
      </c>
      <c r="B12" s="437">
        <v>7</v>
      </c>
      <c r="C12" s="437">
        <v>7</v>
      </c>
    </row>
    <row r="13" spans="1:4" s="4" customFormat="1" ht="18" customHeight="1">
      <c r="A13" s="2" t="s">
        <v>39</v>
      </c>
      <c r="B13" s="7">
        <v>9390</v>
      </c>
      <c r="C13" s="8"/>
    </row>
    <row r="14" spans="1:4" s="4" customFormat="1" ht="18" customHeight="1">
      <c r="A14" s="2" t="s">
        <v>40</v>
      </c>
      <c r="B14" s="7">
        <v>20</v>
      </c>
      <c r="C14" s="7">
        <v>19</v>
      </c>
    </row>
    <row r="15" spans="1:4" s="4" customFormat="1" ht="18" customHeight="1">
      <c r="A15" s="2" t="s">
        <v>41</v>
      </c>
      <c r="B15" s="7">
        <v>2</v>
      </c>
      <c r="C15" s="7">
        <v>2</v>
      </c>
    </row>
    <row r="16" spans="1:4" s="4" customFormat="1" ht="18" customHeight="1">
      <c r="A16" s="2" t="s">
        <v>42</v>
      </c>
      <c r="B16" s="7">
        <v>277</v>
      </c>
      <c r="C16" s="7">
        <v>285</v>
      </c>
    </row>
    <row r="17" spans="1:3" s="4" customFormat="1" ht="18" customHeight="1">
      <c r="A17" s="2" t="s">
        <v>43</v>
      </c>
      <c r="B17" s="7">
        <v>598</v>
      </c>
      <c r="C17" s="7">
        <v>611</v>
      </c>
    </row>
    <row r="18" spans="1:3" s="4" customFormat="1" ht="18" customHeight="1">
      <c r="A18" s="2" t="s">
        <v>44</v>
      </c>
      <c r="B18" s="7">
        <v>209</v>
      </c>
      <c r="C18" s="7">
        <v>215</v>
      </c>
    </row>
    <row r="19" spans="1:3" s="4" customFormat="1" ht="18" customHeight="1">
      <c r="A19" s="2" t="s">
        <v>45</v>
      </c>
      <c r="B19" s="7">
        <v>66</v>
      </c>
      <c r="C19" s="7">
        <v>66</v>
      </c>
    </row>
    <row r="20" spans="1:3" s="4" customFormat="1" ht="18" customHeight="1">
      <c r="A20" s="2" t="s">
        <v>46</v>
      </c>
      <c r="B20" s="7">
        <v>2</v>
      </c>
      <c r="C20" s="7">
        <v>2</v>
      </c>
    </row>
    <row r="21" spans="1:3" s="4" customFormat="1" ht="18" customHeight="1">
      <c r="A21" s="2" t="s">
        <v>47</v>
      </c>
      <c r="B21" s="7">
        <v>32</v>
      </c>
      <c r="C21" s="7">
        <v>31</v>
      </c>
    </row>
    <row r="22" spans="1:3" s="4" customFormat="1" ht="18" customHeight="1">
      <c r="A22" s="2" t="s">
        <v>48</v>
      </c>
      <c r="B22" s="7">
        <v>7</v>
      </c>
      <c r="C22" s="7">
        <v>7</v>
      </c>
    </row>
    <row r="23" spans="1:3" s="4" customFormat="1" ht="18" customHeight="1">
      <c r="A23" s="2" t="s">
        <v>49</v>
      </c>
      <c r="B23" s="7">
        <v>5</v>
      </c>
      <c r="C23" s="7">
        <v>5</v>
      </c>
    </row>
    <row r="24" spans="1:3" s="4" customFormat="1" ht="18" customHeight="1">
      <c r="A24" s="2" t="s">
        <v>50</v>
      </c>
      <c r="B24" s="7">
        <v>77</v>
      </c>
      <c r="C24" s="7">
        <v>79</v>
      </c>
    </row>
    <row r="25" spans="1:3" s="4" customFormat="1" ht="18" customHeight="1">
      <c r="A25" s="2" t="s">
        <v>51</v>
      </c>
      <c r="B25" s="7">
        <v>190</v>
      </c>
      <c r="C25" s="7">
        <v>191</v>
      </c>
    </row>
    <row r="26" spans="1:3" s="4" customFormat="1" ht="18" customHeight="1">
      <c r="A26" s="2" t="s">
        <v>52</v>
      </c>
      <c r="B26" s="7">
        <v>248</v>
      </c>
      <c r="C26" s="7">
        <v>253</v>
      </c>
    </row>
    <row r="27" spans="1:3" s="4" customFormat="1" ht="18" customHeight="1">
      <c r="A27" s="2" t="s">
        <v>53</v>
      </c>
      <c r="B27" s="7">
        <v>532</v>
      </c>
      <c r="C27" s="7">
        <v>640</v>
      </c>
    </row>
    <row r="28" spans="1:3" s="4" customFormat="1" ht="18" customHeight="1">
      <c r="A28" s="2" t="s">
        <v>54</v>
      </c>
      <c r="B28" s="7">
        <v>315</v>
      </c>
      <c r="C28" s="7">
        <v>354</v>
      </c>
    </row>
    <row r="29" spans="1:3" s="4" customFormat="1" ht="18" customHeight="1">
      <c r="A29" s="2" t="s">
        <v>55</v>
      </c>
      <c r="B29" s="7">
        <v>47</v>
      </c>
      <c r="C29" s="7">
        <v>46</v>
      </c>
    </row>
    <row r="30" spans="1:3" s="4" customFormat="1" ht="18" customHeight="1">
      <c r="A30" s="2" t="s">
        <v>56</v>
      </c>
      <c r="B30" s="7">
        <v>1131</v>
      </c>
      <c r="C30" s="7">
        <v>1282</v>
      </c>
    </row>
    <row r="31" spans="1:3" s="4" customFormat="1" ht="18" customHeight="1">
      <c r="A31" s="2" t="s">
        <v>57</v>
      </c>
      <c r="B31" s="7">
        <v>620</v>
      </c>
      <c r="C31" s="7">
        <v>678</v>
      </c>
    </row>
    <row r="32" spans="1:3" s="4" customFormat="1" ht="18" customHeight="1">
      <c r="A32" s="2" t="s">
        <v>58</v>
      </c>
      <c r="B32" s="7">
        <v>11</v>
      </c>
      <c r="C32" s="7">
        <v>9</v>
      </c>
    </row>
    <row r="33" spans="1:5" s="4" customFormat="1" ht="18" customHeight="1">
      <c r="A33" s="2" t="s">
        <v>59</v>
      </c>
      <c r="B33" s="7">
        <v>1</v>
      </c>
      <c r="C33" s="7">
        <v>1</v>
      </c>
    </row>
    <row r="34" spans="1:5" s="4" customFormat="1" ht="18" customHeight="1">
      <c r="A34" s="2" t="s">
        <v>60</v>
      </c>
      <c r="B34" s="7">
        <v>2</v>
      </c>
      <c r="C34" s="7">
        <v>2</v>
      </c>
    </row>
    <row r="35" spans="1:5" s="4" customFormat="1" ht="12" customHeight="1">
      <c r="A35" s="448" t="s">
        <v>61</v>
      </c>
      <c r="B35" s="448"/>
      <c r="C35" s="448"/>
      <c r="D35" s="448"/>
      <c r="E35" s="448"/>
    </row>
    <row r="36" spans="1:5" s="4" customFormat="1" ht="11.25" customHeight="1">
      <c r="A36" s="448" t="s">
        <v>887</v>
      </c>
      <c r="B36" s="448"/>
      <c r="C36" s="448"/>
      <c r="D36" s="448"/>
      <c r="E36" s="448"/>
    </row>
    <row r="37" spans="1:5" s="4" customFormat="1" ht="11.25" customHeight="1">
      <c r="A37" s="448" t="s">
        <v>62</v>
      </c>
      <c r="B37" s="448"/>
      <c r="C37" s="448"/>
      <c r="D37" s="448"/>
      <c r="E37" s="448"/>
    </row>
    <row r="38" spans="1:5" s="4" customFormat="1" ht="28.4" customHeight="1"/>
  </sheetData>
  <mergeCells count="4">
    <mergeCell ref="A1:D1"/>
    <mergeCell ref="A35:E35"/>
    <mergeCell ref="A37:E37"/>
    <mergeCell ref="A36:E36"/>
  </mergeCells>
  <pageMargins left="0.78431372549019618" right="0.78431372549019618" top="0.98039215686274517" bottom="0.98039215686274517" header="0.50980392156862753" footer="0.50980392156862753"/>
  <pageSetup paperSize="9" scale="76"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zoomScaleNormal="100" workbookViewId="0">
      <selection activeCell="E6" sqref="E6:E16"/>
    </sheetView>
  </sheetViews>
  <sheetFormatPr defaultRowHeight="12.5"/>
  <cols>
    <col min="1" max="16" width="14.7265625" bestFit="1" customWidth="1"/>
    <col min="17" max="17" width="4.7265625" bestFit="1" customWidth="1"/>
  </cols>
  <sheetData>
    <row r="1" spans="1:16" ht="31.5" customHeight="1">
      <c r="A1" s="447" t="s">
        <v>7</v>
      </c>
      <c r="B1" s="447"/>
      <c r="C1" s="447"/>
    </row>
    <row r="2" spans="1:16" s="4" customFormat="1" ht="32.25" customHeight="1">
      <c r="A2" s="534" t="s">
        <v>149</v>
      </c>
      <c r="B2" s="534" t="s">
        <v>180</v>
      </c>
      <c r="C2" s="534" t="s">
        <v>201</v>
      </c>
      <c r="D2" s="534" t="s">
        <v>202</v>
      </c>
      <c r="E2" s="534" t="s">
        <v>183</v>
      </c>
      <c r="F2" s="534" t="s">
        <v>184</v>
      </c>
      <c r="G2" s="534" t="s">
        <v>185</v>
      </c>
      <c r="H2" s="534" t="s">
        <v>203</v>
      </c>
      <c r="I2" s="534" t="s">
        <v>204</v>
      </c>
      <c r="J2" s="532" t="s">
        <v>188</v>
      </c>
      <c r="K2" s="534" t="s">
        <v>189</v>
      </c>
      <c r="L2" s="534" t="s">
        <v>205</v>
      </c>
      <c r="M2" s="534" t="s">
        <v>206</v>
      </c>
      <c r="N2" s="536" t="s">
        <v>207</v>
      </c>
      <c r="O2" s="537"/>
      <c r="P2" s="538"/>
    </row>
    <row r="3" spans="1:16" s="4" customFormat="1" ht="21" customHeight="1">
      <c r="A3" s="535"/>
      <c r="B3" s="535"/>
      <c r="C3" s="535"/>
      <c r="D3" s="535"/>
      <c r="E3" s="535"/>
      <c r="F3" s="535"/>
      <c r="G3" s="535"/>
      <c r="H3" s="535"/>
      <c r="I3" s="535"/>
      <c r="J3" s="533"/>
      <c r="K3" s="535"/>
      <c r="L3" s="535"/>
      <c r="M3" s="535"/>
      <c r="N3" s="42" t="s">
        <v>193</v>
      </c>
      <c r="O3" s="42" t="s">
        <v>194</v>
      </c>
      <c r="P3" s="42" t="s">
        <v>195</v>
      </c>
    </row>
    <row r="4" spans="1:16" s="4" customFormat="1" ht="18" customHeight="1">
      <c r="A4" s="27" t="s">
        <v>28</v>
      </c>
      <c r="B4" s="7">
        <v>287</v>
      </c>
      <c r="C4" s="7">
        <v>1309</v>
      </c>
      <c r="D4" s="7">
        <v>8</v>
      </c>
      <c r="E4" s="7">
        <v>248</v>
      </c>
      <c r="F4" s="7">
        <v>1.9109999999999999E-2</v>
      </c>
      <c r="G4" s="7">
        <v>14.16864</v>
      </c>
      <c r="H4" s="7">
        <v>30.293250435000001</v>
      </c>
      <c r="I4" s="7">
        <v>0.122150203</v>
      </c>
      <c r="J4" s="41">
        <v>158520.41043955999</v>
      </c>
      <c r="K4" s="7">
        <v>14.168530000000001</v>
      </c>
      <c r="L4" s="7">
        <v>30.288544030000001</v>
      </c>
      <c r="M4" s="43">
        <v>14751584.310000001</v>
      </c>
      <c r="N4" s="7">
        <v>22872.75</v>
      </c>
      <c r="O4" s="7">
        <v>19644.59</v>
      </c>
      <c r="P4" s="7">
        <v>22743.31</v>
      </c>
    </row>
    <row r="5" spans="1:16" s="4" customFormat="1" ht="18" customHeight="1">
      <c r="A5" s="27" t="s">
        <v>29</v>
      </c>
      <c r="B5" s="7">
        <v>294</v>
      </c>
      <c r="C5" s="7">
        <v>1274</v>
      </c>
      <c r="D5" s="7">
        <v>13</v>
      </c>
      <c r="E5" s="7">
        <v>226</v>
      </c>
      <c r="F5" s="7">
        <v>7.4099999999999999E-3</v>
      </c>
      <c r="G5" s="7">
        <v>12.880890000000001</v>
      </c>
      <c r="H5" s="7">
        <v>27.624494120000001</v>
      </c>
      <c r="I5" s="7">
        <v>0.122232275</v>
      </c>
      <c r="J5" s="41">
        <v>372800.19059999997</v>
      </c>
      <c r="K5" s="7">
        <v>15.349758230000001</v>
      </c>
      <c r="L5" s="7">
        <v>20.30463782</v>
      </c>
      <c r="M5" s="43">
        <v>14258167.560000001</v>
      </c>
      <c r="N5" s="7">
        <v>24440.1</v>
      </c>
      <c r="O5" s="7">
        <v>21111.79</v>
      </c>
      <c r="P5" s="7">
        <v>22174.82</v>
      </c>
    </row>
    <row r="6" spans="1:16" s="4" customFormat="1" ht="18" customHeight="1">
      <c r="A6" s="27" t="s">
        <v>99</v>
      </c>
      <c r="B6" s="7">
        <v>286</v>
      </c>
      <c r="C6" s="7">
        <v>1308</v>
      </c>
      <c r="D6" s="7">
        <v>6</v>
      </c>
      <c r="E6" s="7">
        <v>19</v>
      </c>
      <c r="F6" s="7">
        <v>2.2699999999999999E-3</v>
      </c>
      <c r="G6" s="7">
        <v>3.8297400000000001</v>
      </c>
      <c r="H6" s="7">
        <v>7.4556996</v>
      </c>
      <c r="I6" s="7">
        <v>0.39240524199999999</v>
      </c>
      <c r="J6" s="41">
        <v>328444.916299559</v>
      </c>
      <c r="K6" s="7">
        <v>3.8297400000000001</v>
      </c>
      <c r="L6" s="7">
        <v>7.4557000000000002</v>
      </c>
      <c r="M6" s="43">
        <v>14842660.65</v>
      </c>
      <c r="N6" s="7">
        <v>23072</v>
      </c>
      <c r="O6" s="7">
        <v>22659.08</v>
      </c>
      <c r="P6" s="7">
        <v>23000.87</v>
      </c>
    </row>
    <row r="7" spans="1:16" s="4" customFormat="1" ht="18" customHeight="1">
      <c r="A7" s="27" t="s">
        <v>100</v>
      </c>
      <c r="B7" s="7">
        <v>288</v>
      </c>
      <c r="C7" s="7">
        <v>1306</v>
      </c>
      <c r="D7" s="7">
        <v>5</v>
      </c>
      <c r="E7" s="7">
        <v>22</v>
      </c>
      <c r="F7" s="7">
        <v>1.8600000000000001E-3</v>
      </c>
      <c r="G7" s="7">
        <v>3.7104400000000002</v>
      </c>
      <c r="H7" s="7">
        <v>7.1589378200000002</v>
      </c>
      <c r="I7" s="7">
        <v>0.32540626499999997</v>
      </c>
      <c r="J7" s="41">
        <v>384889.13010752702</v>
      </c>
      <c r="K7" s="7">
        <v>8.7700182340000001</v>
      </c>
      <c r="L7" s="7">
        <v>7.1589378200000002</v>
      </c>
      <c r="M7" s="43">
        <v>15035898.15</v>
      </c>
      <c r="N7" s="7">
        <v>23401.49</v>
      </c>
      <c r="O7" s="7">
        <v>21840.05</v>
      </c>
      <c r="P7" s="7">
        <v>23357.37</v>
      </c>
    </row>
    <row r="8" spans="1:16" s="4" customFormat="1" ht="18" customHeight="1">
      <c r="A8" s="27" t="s">
        <v>101</v>
      </c>
      <c r="B8" s="7">
        <v>288</v>
      </c>
      <c r="C8" s="7">
        <v>1305</v>
      </c>
      <c r="D8" s="7">
        <v>8</v>
      </c>
      <c r="E8" s="7">
        <v>19</v>
      </c>
      <c r="F8" s="7">
        <v>1.49E-3</v>
      </c>
      <c r="G8" s="7">
        <v>2.7530100000000002</v>
      </c>
      <c r="H8" s="7">
        <v>5.6880806000000002</v>
      </c>
      <c r="I8" s="7">
        <v>0.29937266299999998</v>
      </c>
      <c r="J8" s="41">
        <v>381750.375838926</v>
      </c>
      <c r="K8" s="7">
        <v>2.75</v>
      </c>
      <c r="L8" s="7">
        <v>5.69</v>
      </c>
      <c r="M8" s="43">
        <v>14798289.939999999</v>
      </c>
      <c r="N8" s="7">
        <v>23687.41</v>
      </c>
      <c r="O8" s="7">
        <v>22917.26</v>
      </c>
      <c r="P8" s="7">
        <v>23168.54</v>
      </c>
    </row>
    <row r="9" spans="1:16" s="4" customFormat="1" ht="18" customHeight="1">
      <c r="A9" s="27" t="s">
        <v>102</v>
      </c>
      <c r="B9" s="7">
        <v>288</v>
      </c>
      <c r="C9" s="7">
        <v>1303</v>
      </c>
      <c r="D9" s="7">
        <v>7</v>
      </c>
      <c r="E9" s="7">
        <v>23</v>
      </c>
      <c r="F9" s="7">
        <v>9.3000000000000005E-4</v>
      </c>
      <c r="G9" s="7">
        <v>2.7530100000000002</v>
      </c>
      <c r="H9" s="7">
        <v>4.4551192000000004</v>
      </c>
      <c r="I9" s="7">
        <v>0.19370083499999999</v>
      </c>
      <c r="J9" s="41">
        <v>479045.07530000003</v>
      </c>
      <c r="K9" s="7">
        <v>0</v>
      </c>
      <c r="L9" s="7">
        <v>0</v>
      </c>
      <c r="M9" s="43">
        <v>13790858.9</v>
      </c>
      <c r="N9" s="7">
        <v>23449.5</v>
      </c>
      <c r="O9" s="7">
        <v>21835.19</v>
      </c>
      <c r="P9" s="7">
        <v>21896.73</v>
      </c>
    </row>
    <row r="10" spans="1:16" s="4" customFormat="1" ht="18" customHeight="1">
      <c r="A10" s="27" t="s">
        <v>103</v>
      </c>
      <c r="B10" s="7">
        <v>288</v>
      </c>
      <c r="C10" s="7">
        <v>1303</v>
      </c>
      <c r="D10" s="7">
        <v>3</v>
      </c>
      <c r="E10" s="7">
        <v>20</v>
      </c>
      <c r="F10" s="7">
        <v>1.3999999999999999E-4</v>
      </c>
      <c r="G10" s="7">
        <v>0.18</v>
      </c>
      <c r="H10" s="7">
        <v>0.58546874999999998</v>
      </c>
      <c r="I10" s="7">
        <v>2.9273437999999999E-2</v>
      </c>
      <c r="J10" s="41">
        <v>418191.96428571403</v>
      </c>
      <c r="K10" s="7">
        <v>0</v>
      </c>
      <c r="L10" s="7">
        <v>0</v>
      </c>
      <c r="M10" s="43">
        <v>13731179.130000001</v>
      </c>
      <c r="N10" s="7">
        <v>21923.040000000001</v>
      </c>
      <c r="O10" s="7">
        <v>21217.81</v>
      </c>
      <c r="P10" s="7">
        <v>21736.22</v>
      </c>
    </row>
    <row r="11" spans="1:16" s="4" customFormat="1" ht="18" customHeight="1">
      <c r="A11" s="27" t="s">
        <v>104</v>
      </c>
      <c r="B11" s="7">
        <v>289</v>
      </c>
      <c r="C11" s="7">
        <v>1287</v>
      </c>
      <c r="D11" s="7">
        <v>4</v>
      </c>
      <c r="E11" s="7">
        <v>19</v>
      </c>
      <c r="F11" s="7">
        <v>1.8000000000000001E-4</v>
      </c>
      <c r="G11" s="7">
        <v>0.25850000000000001</v>
      </c>
      <c r="H11" s="7">
        <v>0.45763575000000001</v>
      </c>
      <c r="I11" s="7">
        <v>2.4086092E-2</v>
      </c>
      <c r="J11" s="41">
        <v>254242.08333333299</v>
      </c>
      <c r="K11" s="7">
        <v>0</v>
      </c>
      <c r="L11" s="7">
        <v>0</v>
      </c>
      <c r="M11" s="43">
        <v>14324677.82</v>
      </c>
      <c r="N11" s="7">
        <v>22884.33</v>
      </c>
      <c r="O11" s="7">
        <v>21111.79</v>
      </c>
      <c r="P11" s="7">
        <v>22636.75</v>
      </c>
    </row>
    <row r="12" spans="1:16" s="4" customFormat="1" ht="18" customHeight="1">
      <c r="A12" s="27" t="s">
        <v>105</v>
      </c>
      <c r="B12" s="7">
        <v>288</v>
      </c>
      <c r="C12" s="7">
        <v>1287</v>
      </c>
      <c r="D12" s="7">
        <v>3</v>
      </c>
      <c r="E12" s="7">
        <v>20</v>
      </c>
      <c r="F12" s="7">
        <v>2.0000000000000001E-4</v>
      </c>
      <c r="G12" s="7">
        <v>0.14000000000000001</v>
      </c>
      <c r="H12" s="7">
        <v>0.377583</v>
      </c>
      <c r="I12" s="7">
        <v>1.8879150000000001E-2</v>
      </c>
      <c r="J12" s="41">
        <v>235989.375</v>
      </c>
      <c r="K12" s="7">
        <v>0</v>
      </c>
      <c r="L12" s="7">
        <v>0</v>
      </c>
      <c r="M12" s="43">
        <v>15001131.380000001</v>
      </c>
      <c r="N12" s="7">
        <v>23479.72</v>
      </c>
      <c r="O12" s="7">
        <v>21975.68</v>
      </c>
      <c r="P12" s="7">
        <v>23479.72</v>
      </c>
    </row>
    <row r="13" spans="1:16" s="4" customFormat="1" ht="18" customHeight="1">
      <c r="A13" s="27" t="s">
        <v>106</v>
      </c>
      <c r="B13" s="7">
        <v>288</v>
      </c>
      <c r="C13" s="7">
        <v>1284</v>
      </c>
      <c r="D13" s="7">
        <v>2</v>
      </c>
      <c r="E13" s="7">
        <v>20</v>
      </c>
      <c r="F13" s="7">
        <v>1E-4</v>
      </c>
      <c r="G13" s="7">
        <v>0.05</v>
      </c>
      <c r="H13" s="7">
        <v>0.19612019999999999</v>
      </c>
      <c r="I13" s="7">
        <v>9.8060100000000004E-3</v>
      </c>
      <c r="J13" s="41">
        <v>392240.4</v>
      </c>
      <c r="K13" s="7">
        <v>0</v>
      </c>
      <c r="L13" s="7">
        <v>0</v>
      </c>
      <c r="M13" s="43">
        <v>15063894.25</v>
      </c>
      <c r="N13" s="7">
        <v>23943.599999999999</v>
      </c>
      <c r="O13" s="7">
        <v>23368.83</v>
      </c>
      <c r="P13" s="7">
        <v>23755.15</v>
      </c>
    </row>
    <row r="14" spans="1:16" s="4" customFormat="1" ht="18" customHeight="1">
      <c r="A14" s="27" t="s">
        <v>108</v>
      </c>
      <c r="B14" s="7">
        <v>290</v>
      </c>
      <c r="C14" s="7">
        <v>1278</v>
      </c>
      <c r="D14" s="7">
        <v>3</v>
      </c>
      <c r="E14" s="7">
        <v>21</v>
      </c>
      <c r="F14" s="7">
        <v>1E-4</v>
      </c>
      <c r="G14" s="7">
        <v>2.9139999999999999E-2</v>
      </c>
      <c r="H14" s="7">
        <v>9.7231200000000004E-2</v>
      </c>
      <c r="I14" s="7">
        <v>4.6300569999999999E-3</v>
      </c>
      <c r="J14" s="41">
        <v>194462.4</v>
      </c>
      <c r="K14" s="7">
        <v>0</v>
      </c>
      <c r="L14" s="7">
        <v>0</v>
      </c>
      <c r="M14" s="43">
        <v>15151927.93</v>
      </c>
      <c r="N14" s="7">
        <v>24230.959999999999</v>
      </c>
      <c r="O14" s="7">
        <v>23412.17</v>
      </c>
      <c r="P14" s="7">
        <v>24016</v>
      </c>
    </row>
    <row r="15" spans="1:16" s="4" customFormat="1" ht="18" customHeight="1">
      <c r="A15" s="27" t="s">
        <v>109</v>
      </c>
      <c r="B15" s="7">
        <v>293</v>
      </c>
      <c r="C15" s="7">
        <v>1278</v>
      </c>
      <c r="D15" s="7">
        <v>3</v>
      </c>
      <c r="E15" s="7">
        <v>23</v>
      </c>
      <c r="F15" s="7">
        <v>2.3000000000000001E-4</v>
      </c>
      <c r="G15" s="7">
        <v>0.248</v>
      </c>
      <c r="H15" s="7">
        <v>0.89053800000000005</v>
      </c>
      <c r="I15" s="7">
        <v>3.8719043000000002E-2</v>
      </c>
      <c r="J15" s="41">
        <v>387190.43478260899</v>
      </c>
      <c r="K15" s="7">
        <v>0</v>
      </c>
      <c r="L15" s="7">
        <v>0</v>
      </c>
      <c r="M15" s="43">
        <v>15202953.23</v>
      </c>
      <c r="N15" s="7">
        <v>24440.1</v>
      </c>
      <c r="O15" s="7">
        <v>23653.17</v>
      </c>
      <c r="P15" s="7">
        <v>23653.17</v>
      </c>
    </row>
    <row r="16" spans="1:16" s="4" customFormat="1" ht="18" customHeight="1">
      <c r="A16" s="27" t="s">
        <v>107</v>
      </c>
      <c r="B16" s="7">
        <v>294</v>
      </c>
      <c r="C16" s="7">
        <v>1274</v>
      </c>
      <c r="D16" s="7">
        <v>1</v>
      </c>
      <c r="E16" s="7">
        <v>20</v>
      </c>
      <c r="F16" s="7">
        <v>5.0000000000000002E-5</v>
      </c>
      <c r="G16" s="7">
        <v>7.2800000000000004E-2</v>
      </c>
      <c r="H16" s="7">
        <v>0.26207999999999998</v>
      </c>
      <c r="I16" s="7">
        <v>1.3103999999999999E-2</v>
      </c>
      <c r="J16" s="41">
        <v>524160</v>
      </c>
      <c r="K16" s="7">
        <v>0</v>
      </c>
      <c r="L16" s="7">
        <v>0</v>
      </c>
      <c r="M16" s="43">
        <v>14258167.560000001</v>
      </c>
      <c r="N16" s="7">
        <v>24131.360000000001</v>
      </c>
      <c r="O16" s="7">
        <v>22174.82</v>
      </c>
      <c r="P16" s="7">
        <v>22174.82</v>
      </c>
    </row>
    <row r="17" spans="1:16" s="4" customFormat="1" ht="18.75" customHeight="1">
      <c r="A17" s="451" t="s">
        <v>922</v>
      </c>
      <c r="B17" s="451"/>
      <c r="C17" s="451"/>
      <c r="D17" s="451"/>
      <c r="E17" s="451"/>
      <c r="F17" s="451"/>
      <c r="G17" s="451"/>
      <c r="H17" s="451"/>
      <c r="I17" s="451"/>
      <c r="J17" s="451"/>
      <c r="K17" s="451"/>
      <c r="L17" s="451"/>
      <c r="M17" s="451"/>
      <c r="N17" s="451"/>
      <c r="O17" s="451"/>
      <c r="P17" s="451"/>
    </row>
    <row r="18" spans="1:16" s="4" customFormat="1" ht="18.75" customHeight="1">
      <c r="A18" s="451" t="s">
        <v>208</v>
      </c>
      <c r="B18" s="451"/>
      <c r="C18" s="451"/>
      <c r="D18" s="451"/>
      <c r="E18" s="451"/>
      <c r="F18" s="451"/>
      <c r="G18" s="451"/>
      <c r="H18" s="451"/>
      <c r="I18" s="451"/>
      <c r="J18" s="451"/>
      <c r="K18" s="451"/>
      <c r="L18" s="451"/>
      <c r="M18" s="451"/>
      <c r="N18" s="451"/>
      <c r="O18" s="451"/>
      <c r="P18" s="451"/>
    </row>
    <row r="19" spans="1:16" s="4" customFormat="1" ht="28.4" customHeight="1"/>
  </sheetData>
  <mergeCells count="17">
    <mergeCell ref="A1:C1"/>
    <mergeCell ref="A2:A3"/>
    <mergeCell ref="B2:B3"/>
    <mergeCell ref="C2:C3"/>
    <mergeCell ref="D2:D3"/>
    <mergeCell ref="L2:L3"/>
    <mergeCell ref="M2:M3"/>
    <mergeCell ref="N2:P2"/>
    <mergeCell ref="A17:P17"/>
    <mergeCell ref="A18:P18"/>
    <mergeCell ref="F2:F3"/>
    <mergeCell ref="G2:G3"/>
    <mergeCell ref="H2:H3"/>
    <mergeCell ref="I2:I3"/>
    <mergeCell ref="J2:J3"/>
    <mergeCell ref="K2:K3"/>
    <mergeCell ref="E2:E3"/>
  </mergeCells>
  <pageMargins left="0.78431372549019618" right="0.78431372549019618" top="0.98039215686274517" bottom="0.98039215686274517" header="0.50980392156862753" footer="0.50980392156862753"/>
  <pageSetup paperSize="9" scale="37"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election activeCell="K22" sqref="K22"/>
    </sheetView>
  </sheetViews>
  <sheetFormatPr defaultRowHeight="12.5"/>
  <cols>
    <col min="1" max="1" width="6.453125" bestFit="1" customWidth="1"/>
    <col min="2" max="2" width="36.26953125" bestFit="1" customWidth="1"/>
    <col min="3" max="8" width="13.54296875" bestFit="1" customWidth="1"/>
    <col min="9" max="9" width="4.81640625" bestFit="1" customWidth="1"/>
  </cols>
  <sheetData>
    <row r="1" spans="1:8" ht="13.5" customHeight="1">
      <c r="A1" s="517" t="s">
        <v>209</v>
      </c>
      <c r="B1" s="517"/>
      <c r="C1" s="517"/>
      <c r="D1" s="517"/>
    </row>
    <row r="2" spans="1:8" s="4" customFormat="1" ht="19.5" customHeight="1">
      <c r="A2" s="515" t="s">
        <v>210</v>
      </c>
      <c r="B2" s="543"/>
      <c r="C2" s="543"/>
      <c r="D2" s="543"/>
      <c r="E2" s="543"/>
      <c r="F2" s="543"/>
      <c r="G2" s="543"/>
      <c r="H2" s="516"/>
    </row>
    <row r="3" spans="1:8" s="4" customFormat="1" ht="15" customHeight="1">
      <c r="A3" s="461" t="s">
        <v>211</v>
      </c>
      <c r="B3" s="461" t="s">
        <v>212</v>
      </c>
      <c r="C3" s="467" t="s">
        <v>155</v>
      </c>
      <c r="D3" s="468"/>
      <c r="E3" s="467" t="s">
        <v>156</v>
      </c>
      <c r="F3" s="468"/>
      <c r="G3" s="515" t="s">
        <v>157</v>
      </c>
      <c r="H3" s="516"/>
    </row>
    <row r="4" spans="1:8" s="4" customFormat="1" ht="18" customHeight="1">
      <c r="A4" s="463"/>
      <c r="B4" s="463"/>
      <c r="C4" s="23" t="s">
        <v>28</v>
      </c>
      <c r="D4" s="23" t="s">
        <v>107</v>
      </c>
      <c r="E4" s="23" t="s">
        <v>28</v>
      </c>
      <c r="F4" s="23" t="s">
        <v>107</v>
      </c>
      <c r="G4" s="23" t="s">
        <v>28</v>
      </c>
      <c r="H4" s="23" t="s">
        <v>107</v>
      </c>
    </row>
    <row r="5" spans="1:8" s="4" customFormat="1" ht="18" customHeight="1">
      <c r="A5" s="11">
        <v>1</v>
      </c>
      <c r="B5" s="2" t="s">
        <v>213</v>
      </c>
      <c r="C5" s="44">
        <v>2.540772</v>
      </c>
      <c r="D5" s="13">
        <v>5.9874049129999998</v>
      </c>
      <c r="E5" s="44">
        <v>2.2400000000000002</v>
      </c>
      <c r="F5" s="13">
        <v>1.68</v>
      </c>
      <c r="G5" s="45">
        <v>0</v>
      </c>
      <c r="H5" s="11">
        <v>0</v>
      </c>
    </row>
    <row r="6" spans="1:8" s="4" customFormat="1" ht="18" customHeight="1">
      <c r="A6" s="11">
        <v>2</v>
      </c>
      <c r="B6" s="2" t="s">
        <v>214</v>
      </c>
      <c r="C6" s="44">
        <v>0.453121</v>
      </c>
      <c r="D6" s="13">
        <v>1.0022266200000001</v>
      </c>
      <c r="E6" s="44">
        <v>3.84</v>
      </c>
      <c r="F6" s="13">
        <v>2.94</v>
      </c>
      <c r="G6" s="45">
        <v>0</v>
      </c>
      <c r="H6" s="11">
        <v>0</v>
      </c>
    </row>
    <row r="7" spans="1:8" s="4" customFormat="1" ht="18" customHeight="1">
      <c r="A7" s="11">
        <v>3</v>
      </c>
      <c r="B7" s="2" t="s">
        <v>215</v>
      </c>
      <c r="C7" s="44">
        <v>0.90787099999999998</v>
      </c>
      <c r="D7" s="13">
        <v>0.63502475899999999</v>
      </c>
      <c r="E7" s="44">
        <v>0.3</v>
      </c>
      <c r="F7" s="13">
        <v>0.28000000000000003</v>
      </c>
      <c r="G7" s="45">
        <v>0</v>
      </c>
      <c r="H7" s="11">
        <v>0</v>
      </c>
    </row>
    <row r="8" spans="1:8" s="4" customFormat="1" ht="18" customHeight="1">
      <c r="A8" s="11">
        <v>4</v>
      </c>
      <c r="B8" s="2" t="s">
        <v>216</v>
      </c>
      <c r="C8" s="44">
        <v>1.9894999999999999E-2</v>
      </c>
      <c r="D8" s="13">
        <v>1.2778731E-2</v>
      </c>
      <c r="E8" s="44">
        <v>0</v>
      </c>
      <c r="F8" s="13">
        <v>0</v>
      </c>
      <c r="G8" s="45">
        <v>0</v>
      </c>
      <c r="H8" s="11">
        <v>0</v>
      </c>
    </row>
    <row r="9" spans="1:8" s="4" customFormat="1" ht="18" customHeight="1">
      <c r="A9" s="11">
        <v>5</v>
      </c>
      <c r="B9" s="2" t="s">
        <v>217</v>
      </c>
      <c r="C9" s="44">
        <v>1.090857</v>
      </c>
      <c r="D9" s="13">
        <v>0.615278408</v>
      </c>
      <c r="E9" s="44">
        <v>0.86</v>
      </c>
      <c r="F9" s="13">
        <v>0.91</v>
      </c>
      <c r="G9" s="45">
        <v>0</v>
      </c>
      <c r="H9" s="11">
        <v>0</v>
      </c>
    </row>
    <row r="10" spans="1:8" s="4" customFormat="1" ht="18" customHeight="1">
      <c r="A10" s="11">
        <v>6</v>
      </c>
      <c r="B10" s="2" t="s">
        <v>218</v>
      </c>
      <c r="C10" s="44">
        <v>0.10466200000000001</v>
      </c>
      <c r="D10" s="13">
        <v>7.1096331999999998E-2</v>
      </c>
      <c r="E10" s="44">
        <v>0.75</v>
      </c>
      <c r="F10" s="13">
        <v>0.69</v>
      </c>
      <c r="G10" s="45">
        <v>0</v>
      </c>
      <c r="H10" s="11">
        <v>0</v>
      </c>
    </row>
    <row r="11" spans="1:8" s="4" customFormat="1" ht="18" customHeight="1">
      <c r="A11" s="11">
        <v>7</v>
      </c>
      <c r="B11" s="2" t="s">
        <v>219</v>
      </c>
      <c r="C11" s="44">
        <v>4.2660999999999998E-2</v>
      </c>
      <c r="D11" s="13">
        <v>1.1760899E-2</v>
      </c>
      <c r="E11" s="44">
        <v>0.05</v>
      </c>
      <c r="F11" s="13">
        <v>0.06</v>
      </c>
      <c r="G11" s="45">
        <v>0</v>
      </c>
      <c r="H11" s="11">
        <v>0</v>
      </c>
    </row>
    <row r="12" spans="1:8" s="4" customFormat="1" ht="18" customHeight="1">
      <c r="A12" s="11">
        <v>8</v>
      </c>
      <c r="B12" s="2" t="s">
        <v>220</v>
      </c>
      <c r="C12" s="44">
        <v>1.6045739999999999</v>
      </c>
      <c r="D12" s="13">
        <v>0.63689134400000003</v>
      </c>
      <c r="E12" s="44">
        <v>6.34</v>
      </c>
      <c r="F12" s="13">
        <v>5.42</v>
      </c>
      <c r="G12" s="45">
        <v>29.35</v>
      </c>
      <c r="H12" s="11">
        <v>46.57</v>
      </c>
    </row>
    <row r="13" spans="1:8" s="4" customFormat="1" ht="18" customHeight="1">
      <c r="A13" s="11">
        <v>9</v>
      </c>
      <c r="B13" s="2" t="s">
        <v>221</v>
      </c>
      <c r="C13" s="44">
        <v>4.6059000000000003E-2</v>
      </c>
      <c r="D13" s="13">
        <v>2.9335381000000001E-2</v>
      </c>
      <c r="E13" s="44">
        <v>0</v>
      </c>
      <c r="F13" s="13">
        <v>0</v>
      </c>
      <c r="G13" s="45">
        <v>0</v>
      </c>
      <c r="H13" s="11">
        <v>0</v>
      </c>
    </row>
    <row r="14" spans="1:8" s="4" customFormat="1" ht="18" customHeight="1">
      <c r="A14" s="11">
        <v>10</v>
      </c>
      <c r="B14" s="2" t="s">
        <v>222</v>
      </c>
      <c r="C14" s="44">
        <v>0.42801600000000001</v>
      </c>
      <c r="D14" s="13">
        <v>6.8734123999999994E-2</v>
      </c>
      <c r="E14" s="44">
        <v>3.36</v>
      </c>
      <c r="F14" s="13">
        <v>2.91</v>
      </c>
      <c r="G14" s="45">
        <v>0.08</v>
      </c>
      <c r="H14" s="11">
        <v>0</v>
      </c>
    </row>
    <row r="15" spans="1:8" s="4" customFormat="1" ht="18" customHeight="1">
      <c r="A15" s="11">
        <v>11</v>
      </c>
      <c r="B15" s="2" t="s">
        <v>223</v>
      </c>
      <c r="C15" s="44">
        <v>0.350443</v>
      </c>
      <c r="D15" s="13">
        <v>0.33604696699999997</v>
      </c>
      <c r="E15" s="44">
        <v>0.44</v>
      </c>
      <c r="F15" s="13">
        <v>0.44</v>
      </c>
      <c r="G15" s="45">
        <v>0</v>
      </c>
      <c r="H15" s="11">
        <v>0</v>
      </c>
    </row>
    <row r="16" spans="1:8" s="4" customFormat="1" ht="18" customHeight="1">
      <c r="A16" s="11">
        <v>12</v>
      </c>
      <c r="B16" s="2" t="s">
        <v>224</v>
      </c>
      <c r="C16" s="44">
        <v>0.55899100000000002</v>
      </c>
      <c r="D16" s="13">
        <v>0.46515776199999997</v>
      </c>
      <c r="E16" s="44">
        <v>0.32</v>
      </c>
      <c r="F16" s="13">
        <v>0.34</v>
      </c>
      <c r="G16" s="45">
        <v>0.09</v>
      </c>
      <c r="H16" s="11">
        <v>0</v>
      </c>
    </row>
    <row r="17" spans="1:8" s="4" customFormat="1" ht="18" customHeight="1">
      <c r="A17" s="11">
        <v>13</v>
      </c>
      <c r="B17" s="2" t="s">
        <v>225</v>
      </c>
      <c r="C17" s="44">
        <v>0.28089900000000001</v>
      </c>
      <c r="D17" s="13">
        <v>0.169017904</v>
      </c>
      <c r="E17" s="44">
        <v>7.0000000000000007E-2</v>
      </c>
      <c r="F17" s="13">
        <v>0.08</v>
      </c>
      <c r="G17" s="45">
        <v>0</v>
      </c>
      <c r="H17" s="11">
        <v>50</v>
      </c>
    </row>
    <row r="18" spans="1:8" s="4" customFormat="1" ht="18" customHeight="1">
      <c r="A18" s="11">
        <v>14</v>
      </c>
      <c r="B18" s="2" t="s">
        <v>226</v>
      </c>
      <c r="C18" s="44">
        <v>2.4107639999999999</v>
      </c>
      <c r="D18" s="13">
        <v>3.9817347079999998</v>
      </c>
      <c r="E18" s="44">
        <v>4.84</v>
      </c>
      <c r="F18" s="13">
        <v>5.44</v>
      </c>
      <c r="G18" s="45">
        <v>0</v>
      </c>
      <c r="H18" s="11">
        <v>0</v>
      </c>
    </row>
    <row r="19" spans="1:8" s="4" customFormat="1" ht="18" customHeight="1">
      <c r="A19" s="11">
        <v>15</v>
      </c>
      <c r="B19" s="2" t="s">
        <v>227</v>
      </c>
      <c r="C19" s="44">
        <v>8.7381E-2</v>
      </c>
      <c r="D19" s="13">
        <v>4.7543749000000003E-2</v>
      </c>
      <c r="E19" s="44">
        <v>0.19</v>
      </c>
      <c r="F19" s="13">
        <v>0.11</v>
      </c>
      <c r="G19" s="45">
        <v>0</v>
      </c>
      <c r="H19" s="11">
        <v>0</v>
      </c>
    </row>
    <row r="20" spans="1:8" s="4" customFormat="1" ht="18" customHeight="1">
      <c r="A20" s="11">
        <v>16</v>
      </c>
      <c r="B20" s="2" t="s">
        <v>228</v>
      </c>
      <c r="C20" s="44">
        <v>1.6735E-2</v>
      </c>
      <c r="D20" s="13">
        <v>7.7013669999999998E-3</v>
      </c>
      <c r="E20" s="44">
        <v>0</v>
      </c>
      <c r="F20" s="13">
        <v>0</v>
      </c>
      <c r="G20" s="45">
        <v>0</v>
      </c>
      <c r="H20" s="11">
        <v>0</v>
      </c>
    </row>
    <row r="21" spans="1:8" s="4" customFormat="1" ht="18" customHeight="1">
      <c r="A21" s="11">
        <v>17</v>
      </c>
      <c r="B21" s="2" t="s">
        <v>229</v>
      </c>
      <c r="C21" s="44">
        <v>56.412700000000001</v>
      </c>
      <c r="D21" s="13">
        <v>51.077970280000002</v>
      </c>
      <c r="E21" s="44">
        <v>64.31</v>
      </c>
      <c r="F21" s="13">
        <v>63.88</v>
      </c>
      <c r="G21" s="45">
        <v>40.659999999999997</v>
      </c>
      <c r="H21" s="11">
        <v>0</v>
      </c>
    </row>
    <row r="22" spans="1:8" s="4" customFormat="1" ht="18" customHeight="1">
      <c r="A22" s="11">
        <v>18</v>
      </c>
      <c r="B22" s="2" t="s">
        <v>230</v>
      </c>
      <c r="C22" s="44">
        <v>5.1506999999999997E-2</v>
      </c>
      <c r="D22" s="13">
        <v>1.9795281000000001E-2</v>
      </c>
      <c r="E22" s="44">
        <v>0</v>
      </c>
      <c r="F22" s="13">
        <v>0</v>
      </c>
      <c r="G22" s="45">
        <v>0</v>
      </c>
      <c r="H22" s="11">
        <v>0</v>
      </c>
    </row>
    <row r="23" spans="1:8" s="4" customFormat="1" ht="18" customHeight="1">
      <c r="A23" s="11">
        <v>19</v>
      </c>
      <c r="B23" s="2" t="s">
        <v>231</v>
      </c>
      <c r="C23" s="44">
        <v>0.32509300000000002</v>
      </c>
      <c r="D23" s="13">
        <v>0.193604149</v>
      </c>
      <c r="E23" s="44">
        <v>0.1</v>
      </c>
      <c r="F23" s="13">
        <v>0.09</v>
      </c>
      <c r="G23" s="45">
        <v>0</v>
      </c>
      <c r="H23" s="11">
        <v>0</v>
      </c>
    </row>
    <row r="24" spans="1:8" s="4" customFormat="1" ht="18" customHeight="1">
      <c r="A24" s="11">
        <v>20</v>
      </c>
      <c r="B24" s="2" t="s">
        <v>232</v>
      </c>
      <c r="C24" s="44">
        <v>1.6684300000000001</v>
      </c>
      <c r="D24" s="13">
        <v>1.5067556440000001</v>
      </c>
      <c r="E24" s="44">
        <v>1.17</v>
      </c>
      <c r="F24" s="13">
        <v>1.04</v>
      </c>
      <c r="G24" s="45">
        <v>0</v>
      </c>
      <c r="H24" s="11">
        <v>0</v>
      </c>
    </row>
    <row r="25" spans="1:8" s="4" customFormat="1" ht="18" customHeight="1">
      <c r="A25" s="11">
        <v>21</v>
      </c>
      <c r="B25" s="2" t="s">
        <v>233</v>
      </c>
      <c r="C25" s="44">
        <v>30.598569999999999</v>
      </c>
      <c r="D25" s="13">
        <v>33.124140679999996</v>
      </c>
      <c r="E25" s="44">
        <v>10.84</v>
      </c>
      <c r="F25" s="13">
        <v>13.69</v>
      </c>
      <c r="G25" s="45">
        <v>29.82</v>
      </c>
      <c r="H25" s="11">
        <v>3.43</v>
      </c>
    </row>
    <row r="26" spans="1:8" s="4" customFormat="1" ht="18" customHeight="1">
      <c r="A26" s="27"/>
      <c r="B26" s="27" t="s">
        <v>93</v>
      </c>
      <c r="C26" s="46">
        <v>100.00000100000001</v>
      </c>
      <c r="D26" s="47">
        <v>100.00000000199999</v>
      </c>
      <c r="E26" s="48">
        <v>100.02</v>
      </c>
      <c r="F26" s="46">
        <v>100</v>
      </c>
      <c r="G26" s="48">
        <v>100</v>
      </c>
      <c r="H26" s="47">
        <v>100</v>
      </c>
    </row>
    <row r="27" spans="1:8" s="4" customFormat="1" ht="24.75" customHeight="1">
      <c r="A27" s="540" t="s">
        <v>234</v>
      </c>
      <c r="B27" s="541"/>
      <c r="C27" s="541"/>
      <c r="D27" s="541"/>
      <c r="E27" s="541"/>
      <c r="F27" s="541"/>
      <c r="G27" s="541"/>
      <c r="H27" s="542"/>
    </row>
    <row r="28" spans="1:8" s="4" customFormat="1" ht="13.5" customHeight="1">
      <c r="A28" s="540" t="s">
        <v>61</v>
      </c>
      <c r="B28" s="541"/>
      <c r="C28" s="541"/>
      <c r="D28" s="541"/>
      <c r="E28" s="541"/>
      <c r="F28" s="541"/>
      <c r="G28" s="541"/>
      <c r="H28" s="542"/>
    </row>
    <row r="29" spans="1:8" s="4" customFormat="1" ht="13.5" customHeight="1">
      <c r="A29" s="540" t="s">
        <v>148</v>
      </c>
      <c r="B29" s="541"/>
      <c r="C29" s="541"/>
      <c r="D29" s="541"/>
      <c r="E29" s="541"/>
      <c r="F29" s="541"/>
      <c r="G29" s="541"/>
      <c r="H29" s="542"/>
    </row>
    <row r="30" spans="1:8" s="4" customFormat="1" ht="28.4" customHeight="1"/>
  </sheetData>
  <mergeCells count="10">
    <mergeCell ref="A27:H27"/>
    <mergeCell ref="A29:H29"/>
    <mergeCell ref="A28:H28"/>
    <mergeCell ref="A1:D1"/>
    <mergeCell ref="A2:H2"/>
    <mergeCell ref="A3:A4"/>
    <mergeCell ref="B3:B4"/>
    <mergeCell ref="C3:D3"/>
    <mergeCell ref="E3:F3"/>
    <mergeCell ref="G3:H3"/>
  </mergeCells>
  <pageMargins left="0.78431372549019618" right="0.78431372549019618" top="0.98039215686274517" bottom="0.98039215686274517" header="0.50980392156862753" footer="0.50980392156862753"/>
  <pageSetup paperSize="9" scale="70"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A17" sqref="A17:E17"/>
    </sheetView>
  </sheetViews>
  <sheetFormatPr defaultRowHeight="12.5"/>
  <cols>
    <col min="1" max="6" width="14.7265625" bestFit="1" customWidth="1"/>
    <col min="7" max="7" width="4.7265625" bestFit="1" customWidth="1"/>
  </cols>
  <sheetData>
    <row r="1" spans="1:6" ht="15" customHeight="1">
      <c r="A1" s="512" t="s">
        <v>8</v>
      </c>
      <c r="B1" s="512"/>
      <c r="C1" s="512"/>
      <c r="D1" s="512"/>
      <c r="E1" s="512"/>
      <c r="F1" s="512"/>
    </row>
    <row r="2" spans="1:6" s="4" customFormat="1" ht="18" customHeight="1">
      <c r="A2" s="461" t="s">
        <v>90</v>
      </c>
      <c r="B2" s="467" t="s">
        <v>235</v>
      </c>
      <c r="C2" s="522"/>
      <c r="D2" s="522"/>
      <c r="E2" s="522"/>
      <c r="F2" s="468"/>
    </row>
    <row r="3" spans="1:6" s="4" customFormat="1" ht="18" customHeight="1">
      <c r="A3" s="463"/>
      <c r="B3" s="23" t="s">
        <v>236</v>
      </c>
      <c r="C3" s="23" t="s">
        <v>237</v>
      </c>
      <c r="D3" s="23" t="s">
        <v>55</v>
      </c>
      <c r="E3" s="23" t="s">
        <v>238</v>
      </c>
      <c r="F3" s="23" t="s">
        <v>233</v>
      </c>
    </row>
    <row r="4" spans="1:6" s="4" customFormat="1" ht="18" customHeight="1">
      <c r="A4" s="2" t="s">
        <v>28</v>
      </c>
      <c r="B4" s="44">
        <v>22.352499999999999</v>
      </c>
      <c r="C4" s="44">
        <v>12.430833333000001</v>
      </c>
      <c r="D4" s="44">
        <v>7.94</v>
      </c>
      <c r="E4" s="44">
        <v>5.1666666999999999E-2</v>
      </c>
      <c r="F4" s="44">
        <v>57.224166666999999</v>
      </c>
    </row>
    <row r="5" spans="1:6" s="4" customFormat="1" ht="18" customHeight="1">
      <c r="A5" s="2" t="s">
        <v>29</v>
      </c>
      <c r="B5" s="44">
        <v>27.94</v>
      </c>
      <c r="C5" s="44">
        <v>8.9</v>
      </c>
      <c r="D5" s="44">
        <v>7.65</v>
      </c>
      <c r="E5" s="44">
        <v>0.12</v>
      </c>
      <c r="F5" s="44">
        <v>55.38</v>
      </c>
    </row>
    <row r="6" spans="1:6" s="4" customFormat="1" ht="18" customHeight="1">
      <c r="A6" s="2" t="s">
        <v>99</v>
      </c>
      <c r="B6" s="44">
        <v>22.47</v>
      </c>
      <c r="C6" s="44">
        <v>7.12</v>
      </c>
      <c r="D6" s="44">
        <v>6.77</v>
      </c>
      <c r="E6" s="44">
        <v>0.04</v>
      </c>
      <c r="F6" s="44">
        <v>63.59</v>
      </c>
    </row>
    <row r="7" spans="1:6" s="4" customFormat="1" ht="18" customHeight="1">
      <c r="A7" s="2" t="s">
        <v>100</v>
      </c>
      <c r="B7" s="44">
        <v>31.27</v>
      </c>
      <c r="C7" s="44">
        <v>6.42</v>
      </c>
      <c r="D7" s="44">
        <v>5.74</v>
      </c>
      <c r="E7" s="44">
        <v>0.09</v>
      </c>
      <c r="F7" s="44">
        <v>56.48</v>
      </c>
    </row>
    <row r="8" spans="1:6" s="4" customFormat="1" ht="18" customHeight="1">
      <c r="A8" s="2" t="s">
        <v>101</v>
      </c>
      <c r="B8" s="44">
        <v>26.25</v>
      </c>
      <c r="C8" s="44">
        <v>8.76</v>
      </c>
      <c r="D8" s="44">
        <v>5.33</v>
      </c>
      <c r="E8" s="44">
        <v>0.13</v>
      </c>
      <c r="F8" s="44">
        <v>59.53</v>
      </c>
    </row>
    <row r="9" spans="1:6" s="4" customFormat="1" ht="18" customHeight="1">
      <c r="A9" s="2" t="s">
        <v>102</v>
      </c>
      <c r="B9" s="44">
        <v>26.91</v>
      </c>
      <c r="C9" s="44">
        <v>8.1</v>
      </c>
      <c r="D9" s="44">
        <v>5.49</v>
      </c>
      <c r="E9" s="44">
        <v>0.03</v>
      </c>
      <c r="F9" s="44">
        <v>59.46</v>
      </c>
    </row>
    <row r="10" spans="1:6" s="4" customFormat="1" ht="18" customHeight="1">
      <c r="A10" s="2" t="s">
        <v>103</v>
      </c>
      <c r="B10" s="44">
        <v>26.75</v>
      </c>
      <c r="C10" s="44">
        <v>12.6</v>
      </c>
      <c r="D10" s="44">
        <v>5.88</v>
      </c>
      <c r="E10" s="44">
        <v>0.06</v>
      </c>
      <c r="F10" s="44">
        <v>54.71</v>
      </c>
    </row>
    <row r="11" spans="1:6" s="4" customFormat="1" ht="18" customHeight="1">
      <c r="A11" s="2" t="s">
        <v>104</v>
      </c>
      <c r="B11" s="44">
        <v>31.39</v>
      </c>
      <c r="C11" s="44">
        <v>7.06</v>
      </c>
      <c r="D11" s="44">
        <v>6.14</v>
      </c>
      <c r="E11" s="44">
        <v>0.03</v>
      </c>
      <c r="F11" s="44">
        <v>55.39</v>
      </c>
    </row>
    <row r="12" spans="1:6" s="4" customFormat="1" ht="18" customHeight="1">
      <c r="A12" s="2" t="s">
        <v>105</v>
      </c>
      <c r="B12" s="44">
        <v>29.66</v>
      </c>
      <c r="C12" s="44">
        <v>10.39</v>
      </c>
      <c r="D12" s="44">
        <v>6.51</v>
      </c>
      <c r="E12" s="44">
        <v>0.74</v>
      </c>
      <c r="F12" s="44">
        <v>52.69</v>
      </c>
    </row>
    <row r="13" spans="1:6" s="4" customFormat="1" ht="18" customHeight="1">
      <c r="A13" s="2" t="s">
        <v>106</v>
      </c>
      <c r="B13" s="44">
        <v>31.42</v>
      </c>
      <c r="C13" s="44">
        <v>8.9700000000000006</v>
      </c>
      <c r="D13" s="44">
        <v>5.5</v>
      </c>
      <c r="E13" s="44">
        <v>0.04</v>
      </c>
      <c r="F13" s="44">
        <v>54.07</v>
      </c>
    </row>
    <row r="14" spans="1:6" s="4" customFormat="1" ht="18" customHeight="1">
      <c r="A14" s="2" t="s">
        <v>108</v>
      </c>
      <c r="B14" s="44">
        <v>30.34</v>
      </c>
      <c r="C14" s="44">
        <v>8.7200000000000006</v>
      </c>
      <c r="D14" s="44">
        <v>6.27</v>
      </c>
      <c r="E14" s="44">
        <v>0.03</v>
      </c>
      <c r="F14" s="44">
        <v>54.65</v>
      </c>
    </row>
    <row r="15" spans="1:6" s="4" customFormat="1" ht="18" customHeight="1">
      <c r="A15" s="2" t="s">
        <v>109</v>
      </c>
      <c r="B15" s="44">
        <v>24.77</v>
      </c>
      <c r="C15" s="44">
        <v>7.83</v>
      </c>
      <c r="D15" s="44">
        <v>21.99</v>
      </c>
      <c r="E15" s="44">
        <v>0.16</v>
      </c>
      <c r="F15" s="44">
        <v>45.26</v>
      </c>
    </row>
    <row r="16" spans="1:6" s="4" customFormat="1" ht="18" customHeight="1">
      <c r="A16" s="2" t="s">
        <v>107</v>
      </c>
      <c r="B16" s="44">
        <v>26.1</v>
      </c>
      <c r="C16" s="44">
        <v>11.78</v>
      </c>
      <c r="D16" s="44">
        <v>8.7100000000000009</v>
      </c>
      <c r="E16" s="44">
        <v>0.01</v>
      </c>
      <c r="F16" s="44">
        <v>53.38</v>
      </c>
    </row>
    <row r="17" spans="1:5" s="4" customFormat="1" ht="15" customHeight="1">
      <c r="A17" s="451" t="s">
        <v>887</v>
      </c>
      <c r="B17" s="451"/>
      <c r="C17" s="451"/>
      <c r="D17" s="451"/>
      <c r="E17" s="451"/>
    </row>
    <row r="18" spans="1:5" s="4" customFormat="1" ht="13.5" customHeight="1">
      <c r="A18" s="451" t="s">
        <v>239</v>
      </c>
      <c r="B18" s="451"/>
      <c r="C18" s="451"/>
      <c r="D18" s="451"/>
      <c r="E18" s="451"/>
    </row>
    <row r="19" spans="1:5" s="4" customFormat="1" ht="28.4" customHeight="1"/>
  </sheetData>
  <mergeCells count="5">
    <mergeCell ref="A1:F1"/>
    <mergeCell ref="A2:A3"/>
    <mergeCell ref="B2:F2"/>
    <mergeCell ref="A17:E17"/>
    <mergeCell ref="A18:E18"/>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A17" sqref="A17:F17"/>
    </sheetView>
  </sheetViews>
  <sheetFormatPr defaultRowHeight="12.5"/>
  <cols>
    <col min="1" max="6" width="14.7265625" bestFit="1" customWidth="1"/>
    <col min="7" max="7" width="4.7265625" bestFit="1" customWidth="1"/>
  </cols>
  <sheetData>
    <row r="1" spans="1:6" ht="18" customHeight="1">
      <c r="A1" s="512" t="s">
        <v>9</v>
      </c>
      <c r="B1" s="512"/>
      <c r="C1" s="512"/>
      <c r="D1" s="512"/>
      <c r="E1" s="512"/>
      <c r="F1" s="512"/>
    </row>
    <row r="2" spans="1:6" s="4" customFormat="1" ht="18" customHeight="1">
      <c r="A2" s="461" t="s">
        <v>240</v>
      </c>
      <c r="B2" s="467" t="s">
        <v>235</v>
      </c>
      <c r="C2" s="522"/>
      <c r="D2" s="522"/>
      <c r="E2" s="522"/>
      <c r="F2" s="468"/>
    </row>
    <row r="3" spans="1:6" s="4" customFormat="1" ht="18" customHeight="1">
      <c r="A3" s="463"/>
      <c r="B3" s="23" t="s">
        <v>236</v>
      </c>
      <c r="C3" s="23" t="s">
        <v>237</v>
      </c>
      <c r="D3" s="23" t="s">
        <v>55</v>
      </c>
      <c r="E3" s="23" t="s">
        <v>238</v>
      </c>
      <c r="F3" s="23" t="s">
        <v>233</v>
      </c>
    </row>
    <row r="4" spans="1:6" s="4" customFormat="1" ht="18" customHeight="1">
      <c r="A4" s="2" t="s">
        <v>28</v>
      </c>
      <c r="B4" s="44">
        <v>21.53</v>
      </c>
      <c r="C4" s="44">
        <v>15.1</v>
      </c>
      <c r="D4" s="44">
        <v>7.49</v>
      </c>
      <c r="E4" s="44">
        <v>0.22</v>
      </c>
      <c r="F4" s="44">
        <v>55.66</v>
      </c>
    </row>
    <row r="5" spans="1:6" s="4" customFormat="1" ht="18" customHeight="1">
      <c r="A5" s="2" t="s">
        <v>29</v>
      </c>
      <c r="B5" s="44">
        <v>22.63</v>
      </c>
      <c r="C5" s="44">
        <v>14.89</v>
      </c>
      <c r="D5" s="44">
        <v>7.25</v>
      </c>
      <c r="E5" s="44">
        <v>0.15</v>
      </c>
      <c r="F5" s="44">
        <v>55.07</v>
      </c>
    </row>
    <row r="6" spans="1:6" s="4" customFormat="1" ht="18" customHeight="1">
      <c r="A6" s="2" t="s">
        <v>99</v>
      </c>
      <c r="B6" s="44">
        <v>22.66</v>
      </c>
      <c r="C6" s="44">
        <v>14.33</v>
      </c>
      <c r="D6" s="44">
        <v>6.69</v>
      </c>
      <c r="E6" s="44">
        <v>0.15</v>
      </c>
      <c r="F6" s="44">
        <v>56.17</v>
      </c>
    </row>
    <row r="7" spans="1:6" s="4" customFormat="1" ht="18" customHeight="1">
      <c r="A7" s="2" t="s">
        <v>100</v>
      </c>
      <c r="B7" s="44">
        <v>22.83</v>
      </c>
      <c r="C7" s="44">
        <v>16.149999999999999</v>
      </c>
      <c r="D7" s="44">
        <v>6.78</v>
      </c>
      <c r="E7" s="44">
        <v>0.15</v>
      </c>
      <c r="F7" s="44">
        <v>54.09</v>
      </c>
    </row>
    <row r="8" spans="1:6" s="4" customFormat="1" ht="18" customHeight="1">
      <c r="A8" s="2" t="s">
        <v>101</v>
      </c>
      <c r="B8" s="44">
        <v>22.93</v>
      </c>
      <c r="C8" s="44">
        <v>15.91</v>
      </c>
      <c r="D8" s="44">
        <v>6.57</v>
      </c>
      <c r="E8" s="44">
        <v>0.12</v>
      </c>
      <c r="F8" s="44">
        <v>54.47</v>
      </c>
    </row>
    <row r="9" spans="1:6" s="4" customFormat="1" ht="18" customHeight="1">
      <c r="A9" s="2" t="s">
        <v>102</v>
      </c>
      <c r="B9" s="44">
        <v>23.38</v>
      </c>
      <c r="C9" s="44">
        <v>13.85</v>
      </c>
      <c r="D9" s="44">
        <v>8.2100000000000009</v>
      </c>
      <c r="E9" s="44">
        <v>0.09</v>
      </c>
      <c r="F9" s="44">
        <v>54.47</v>
      </c>
    </row>
    <row r="10" spans="1:6" s="4" customFormat="1" ht="18" customHeight="1">
      <c r="A10" s="2" t="s">
        <v>103</v>
      </c>
      <c r="B10" s="44">
        <v>23.13</v>
      </c>
      <c r="C10" s="44">
        <v>17.079999999999998</v>
      </c>
      <c r="D10" s="44">
        <v>8.7200000000000006</v>
      </c>
      <c r="E10" s="44">
        <v>0.1</v>
      </c>
      <c r="F10" s="44">
        <v>50.97</v>
      </c>
    </row>
    <row r="11" spans="1:6" s="4" customFormat="1" ht="18" customHeight="1">
      <c r="A11" s="2" t="s">
        <v>104</v>
      </c>
      <c r="B11" s="44">
        <v>24.03</v>
      </c>
      <c r="C11" s="44">
        <v>14.45</v>
      </c>
      <c r="D11" s="44">
        <v>7.55</v>
      </c>
      <c r="E11" s="44">
        <v>0.19</v>
      </c>
      <c r="F11" s="44">
        <v>53.78</v>
      </c>
    </row>
    <row r="12" spans="1:6" s="4" customFormat="1" ht="18" customHeight="1">
      <c r="A12" s="2" t="s">
        <v>105</v>
      </c>
      <c r="B12" s="44">
        <v>23.7</v>
      </c>
      <c r="C12" s="44">
        <v>14.2</v>
      </c>
      <c r="D12" s="44">
        <v>7.25</v>
      </c>
      <c r="E12" s="44">
        <v>0.17</v>
      </c>
      <c r="F12" s="44">
        <v>54.68</v>
      </c>
    </row>
    <row r="13" spans="1:6" s="4" customFormat="1" ht="18" customHeight="1">
      <c r="A13" s="2" t="s">
        <v>106</v>
      </c>
      <c r="B13" s="44">
        <v>21.08</v>
      </c>
      <c r="C13" s="44">
        <v>16.63</v>
      </c>
      <c r="D13" s="44">
        <v>6.82</v>
      </c>
      <c r="E13" s="44">
        <v>0.17</v>
      </c>
      <c r="F13" s="44">
        <v>55.3</v>
      </c>
    </row>
    <row r="14" spans="1:6" s="4" customFormat="1" ht="18" customHeight="1">
      <c r="A14" s="2" t="s">
        <v>108</v>
      </c>
      <c r="B14" s="44">
        <v>21.35</v>
      </c>
      <c r="C14" s="44">
        <v>14</v>
      </c>
      <c r="D14" s="44">
        <v>6.54</v>
      </c>
      <c r="E14" s="44">
        <v>0.17</v>
      </c>
      <c r="F14" s="44">
        <v>57.94</v>
      </c>
    </row>
    <row r="15" spans="1:6" s="4" customFormat="1" ht="18" customHeight="1">
      <c r="A15" s="2" t="s">
        <v>109</v>
      </c>
      <c r="B15" s="44">
        <v>21.56</v>
      </c>
      <c r="C15" s="44">
        <v>13.16</v>
      </c>
      <c r="D15" s="44">
        <v>7.23</v>
      </c>
      <c r="E15" s="44">
        <v>0.17</v>
      </c>
      <c r="F15" s="44">
        <v>57.88</v>
      </c>
    </row>
    <row r="16" spans="1:6" s="4" customFormat="1" ht="18" customHeight="1">
      <c r="A16" s="2" t="s">
        <v>107</v>
      </c>
      <c r="B16" s="44">
        <v>22.28</v>
      </c>
      <c r="C16" s="44">
        <v>14.13</v>
      </c>
      <c r="D16" s="44">
        <v>7.38</v>
      </c>
      <c r="E16" s="44">
        <v>0.14000000000000001</v>
      </c>
      <c r="F16" s="44">
        <v>56.06</v>
      </c>
    </row>
    <row r="17" spans="1:6" s="4" customFormat="1" ht="15" customHeight="1">
      <c r="A17" s="451" t="s">
        <v>922</v>
      </c>
      <c r="B17" s="451"/>
      <c r="C17" s="451"/>
      <c r="D17" s="451"/>
      <c r="E17" s="451"/>
      <c r="F17" s="451"/>
    </row>
    <row r="18" spans="1:6" s="4" customFormat="1" ht="13.5" customHeight="1">
      <c r="A18" s="451" t="s">
        <v>241</v>
      </c>
      <c r="B18" s="451"/>
      <c r="C18" s="451"/>
      <c r="D18" s="451"/>
      <c r="E18" s="451"/>
      <c r="F18" s="451"/>
    </row>
    <row r="19" spans="1:6" s="4" customFormat="1" ht="25.4" customHeight="1"/>
  </sheetData>
  <mergeCells count="5">
    <mergeCell ref="A1:F1"/>
    <mergeCell ref="A2:A3"/>
    <mergeCell ref="B2:F2"/>
    <mergeCell ref="A17:F17"/>
    <mergeCell ref="A18:F18"/>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I9" sqref="I9"/>
    </sheetView>
  </sheetViews>
  <sheetFormatPr defaultRowHeight="12.5"/>
  <cols>
    <col min="1" max="6" width="14.7265625" bestFit="1" customWidth="1"/>
    <col min="7" max="7" width="4.7265625" bestFit="1" customWidth="1"/>
  </cols>
  <sheetData>
    <row r="1" spans="1:6" ht="21" customHeight="1">
      <c r="A1" s="438" t="s">
        <v>10</v>
      </c>
      <c r="B1" s="438"/>
      <c r="C1" s="438"/>
      <c r="D1" s="438"/>
    </row>
    <row r="2" spans="1:6" s="4" customFormat="1" ht="18.75" customHeight="1">
      <c r="A2" s="544" t="s">
        <v>90</v>
      </c>
      <c r="B2" s="546" t="s">
        <v>235</v>
      </c>
      <c r="C2" s="547"/>
      <c r="D2" s="547"/>
      <c r="E2" s="547"/>
      <c r="F2" s="548"/>
    </row>
    <row r="3" spans="1:6" s="4" customFormat="1" ht="18" customHeight="1">
      <c r="A3" s="545"/>
      <c r="B3" s="1" t="s">
        <v>236</v>
      </c>
      <c r="C3" s="1" t="s">
        <v>237</v>
      </c>
      <c r="D3" s="1" t="s">
        <v>55</v>
      </c>
      <c r="E3" s="1" t="s">
        <v>238</v>
      </c>
      <c r="F3" s="1" t="s">
        <v>233</v>
      </c>
    </row>
    <row r="4" spans="1:6" s="4" customFormat="1" ht="18" customHeight="1">
      <c r="A4" s="27" t="s">
        <v>28</v>
      </c>
      <c r="B4" s="8">
        <v>0</v>
      </c>
      <c r="C4" s="8">
        <v>0</v>
      </c>
      <c r="D4" s="8">
        <v>0</v>
      </c>
      <c r="E4" s="8">
        <v>0</v>
      </c>
      <c r="F4" s="8">
        <v>100</v>
      </c>
    </row>
    <row r="5" spans="1:6" s="4" customFormat="1" ht="18" customHeight="1">
      <c r="A5" s="27" t="s">
        <v>29</v>
      </c>
      <c r="B5" s="8">
        <v>0</v>
      </c>
      <c r="C5" s="8">
        <v>0</v>
      </c>
      <c r="D5" s="8">
        <v>0</v>
      </c>
      <c r="E5" s="8">
        <v>0</v>
      </c>
      <c r="F5" s="8">
        <v>100</v>
      </c>
    </row>
    <row r="6" spans="1:6" s="4" customFormat="1" ht="18" customHeight="1">
      <c r="A6" s="27" t="s">
        <v>99</v>
      </c>
      <c r="B6" s="8">
        <v>0</v>
      </c>
      <c r="C6" s="8">
        <v>0</v>
      </c>
      <c r="D6" s="8">
        <v>0</v>
      </c>
      <c r="E6" s="8">
        <v>0</v>
      </c>
      <c r="F6" s="8">
        <v>100</v>
      </c>
    </row>
    <row r="7" spans="1:6" s="4" customFormat="1" ht="18" customHeight="1">
      <c r="A7" s="27" t="s">
        <v>100</v>
      </c>
      <c r="B7" s="8">
        <v>0</v>
      </c>
      <c r="C7" s="8">
        <v>0</v>
      </c>
      <c r="D7" s="8">
        <v>0</v>
      </c>
      <c r="E7" s="8">
        <v>0</v>
      </c>
      <c r="F7" s="8">
        <v>100</v>
      </c>
    </row>
    <row r="8" spans="1:6" s="4" customFormat="1" ht="18" customHeight="1">
      <c r="A8" s="27" t="s">
        <v>101</v>
      </c>
      <c r="B8" s="8">
        <v>0</v>
      </c>
      <c r="C8" s="8">
        <v>0</v>
      </c>
      <c r="D8" s="8">
        <v>0</v>
      </c>
      <c r="E8" s="8">
        <v>0</v>
      </c>
      <c r="F8" s="8">
        <v>100</v>
      </c>
    </row>
    <row r="9" spans="1:6" s="4" customFormat="1" ht="18" customHeight="1">
      <c r="A9" s="27" t="s">
        <v>102</v>
      </c>
      <c r="B9" s="8">
        <v>0</v>
      </c>
      <c r="C9" s="8">
        <v>0</v>
      </c>
      <c r="D9" s="8">
        <v>0</v>
      </c>
      <c r="E9" s="8">
        <v>0</v>
      </c>
      <c r="F9" s="8">
        <v>100</v>
      </c>
    </row>
    <row r="10" spans="1:6" s="4" customFormat="1" ht="18" customHeight="1">
      <c r="A10" s="27" t="s">
        <v>103</v>
      </c>
      <c r="B10" s="8">
        <v>0</v>
      </c>
      <c r="C10" s="8">
        <v>0</v>
      </c>
      <c r="D10" s="8">
        <v>0</v>
      </c>
      <c r="E10" s="8">
        <v>0</v>
      </c>
      <c r="F10" s="8">
        <v>100</v>
      </c>
    </row>
    <row r="11" spans="1:6" s="4" customFormat="1" ht="18" customHeight="1">
      <c r="A11" s="27" t="s">
        <v>104</v>
      </c>
      <c r="B11" s="8">
        <v>0</v>
      </c>
      <c r="C11" s="8">
        <v>0</v>
      </c>
      <c r="D11" s="8">
        <v>0</v>
      </c>
      <c r="E11" s="8">
        <v>0</v>
      </c>
      <c r="F11" s="8">
        <v>100</v>
      </c>
    </row>
    <row r="12" spans="1:6" s="4" customFormat="1" ht="18" customHeight="1">
      <c r="A12" s="27" t="s">
        <v>105</v>
      </c>
      <c r="B12" s="8">
        <v>0</v>
      </c>
      <c r="C12" s="8">
        <v>0</v>
      </c>
      <c r="D12" s="8">
        <v>0</v>
      </c>
      <c r="E12" s="8">
        <v>0</v>
      </c>
      <c r="F12" s="8">
        <v>100</v>
      </c>
    </row>
    <row r="13" spans="1:6" s="4" customFormat="1" ht="18" customHeight="1">
      <c r="A13" s="27" t="s">
        <v>106</v>
      </c>
      <c r="B13" s="8">
        <v>0</v>
      </c>
      <c r="C13" s="8">
        <v>0</v>
      </c>
      <c r="D13" s="8">
        <v>0</v>
      </c>
      <c r="E13" s="8">
        <v>0</v>
      </c>
      <c r="F13" s="8">
        <v>100</v>
      </c>
    </row>
    <row r="14" spans="1:6" s="4" customFormat="1" ht="18" customHeight="1">
      <c r="A14" s="27" t="s">
        <v>108</v>
      </c>
      <c r="B14" s="8">
        <v>0</v>
      </c>
      <c r="C14" s="8">
        <v>0</v>
      </c>
      <c r="D14" s="8">
        <v>0</v>
      </c>
      <c r="E14" s="8">
        <v>0</v>
      </c>
      <c r="F14" s="8">
        <v>100</v>
      </c>
    </row>
    <row r="15" spans="1:6" s="4" customFormat="1" ht="18" customHeight="1">
      <c r="A15" s="27" t="s">
        <v>109</v>
      </c>
      <c r="B15" s="8">
        <v>0</v>
      </c>
      <c r="C15" s="8">
        <v>0</v>
      </c>
      <c r="D15" s="8">
        <v>0</v>
      </c>
      <c r="E15" s="8">
        <v>0</v>
      </c>
      <c r="F15" s="8">
        <v>100</v>
      </c>
    </row>
    <row r="16" spans="1:6" s="4" customFormat="1" ht="18" customHeight="1">
      <c r="A16" s="27" t="s">
        <v>107</v>
      </c>
      <c r="B16" s="8">
        <v>0</v>
      </c>
      <c r="C16" s="8">
        <v>0</v>
      </c>
      <c r="D16" s="8">
        <v>0</v>
      </c>
      <c r="E16" s="8">
        <v>0</v>
      </c>
      <c r="F16" s="8">
        <v>100</v>
      </c>
    </row>
    <row r="17" spans="1:6" s="4" customFormat="1" ht="18" customHeight="1">
      <c r="A17" s="549" t="s">
        <v>922</v>
      </c>
      <c r="B17" s="550"/>
      <c r="C17" s="550"/>
      <c r="D17" s="550"/>
      <c r="E17" s="550"/>
      <c r="F17" s="551"/>
    </row>
    <row r="18" spans="1:6" s="4" customFormat="1" ht="18" customHeight="1">
      <c r="A18" s="549" t="s">
        <v>242</v>
      </c>
      <c r="B18" s="550"/>
      <c r="C18" s="550"/>
      <c r="D18" s="550"/>
      <c r="E18" s="550"/>
      <c r="F18" s="551"/>
    </row>
    <row r="19" spans="1:6" s="4" customFormat="1" ht="28.4" customHeight="1"/>
  </sheetData>
  <mergeCells count="4">
    <mergeCell ref="A2:A3"/>
    <mergeCell ref="B2:F2"/>
    <mergeCell ref="A17:F17"/>
    <mergeCell ref="A18:F18"/>
  </mergeCells>
  <pageMargins left="0.78431372549019618" right="0.78431372549019618" top="0.98039215686274517" bottom="0.98039215686274517" header="0.50980392156862753" footer="0.50980392156862753"/>
  <pageSetup paperSize="9" scale="98"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workbookViewId="0">
      <selection activeCell="K44" sqref="K44"/>
    </sheetView>
  </sheetViews>
  <sheetFormatPr defaultRowHeight="12.5"/>
  <cols>
    <col min="1" max="1" width="6.453125" bestFit="1" customWidth="1"/>
    <col min="2" max="2" width="20.7265625" bestFit="1" customWidth="1"/>
    <col min="3" max="3" width="10" bestFit="1" customWidth="1"/>
    <col min="4" max="4" width="13.81640625" bestFit="1" customWidth="1"/>
    <col min="5" max="5" width="7.7265625" bestFit="1" customWidth="1"/>
    <col min="6" max="7" width="6" bestFit="1" customWidth="1"/>
    <col min="8" max="8" width="9.7265625" bestFit="1" customWidth="1"/>
    <col min="9" max="9" width="10.7265625" bestFit="1" customWidth="1"/>
    <col min="10" max="10" width="10" bestFit="1" customWidth="1"/>
    <col min="11" max="11" width="35.1796875" bestFit="1" customWidth="1"/>
    <col min="12" max="12" width="4.7265625" bestFit="1" customWidth="1"/>
  </cols>
  <sheetData>
    <row r="1" spans="1:11" ht="15.75" customHeight="1">
      <c r="A1" s="452" t="s">
        <v>243</v>
      </c>
      <c r="B1" s="452"/>
      <c r="C1" s="452"/>
      <c r="D1" s="452"/>
      <c r="E1" s="452"/>
      <c r="F1" s="452"/>
      <c r="G1" s="452"/>
      <c r="H1" s="452"/>
      <c r="I1" s="452"/>
      <c r="J1" s="452"/>
      <c r="K1" s="452"/>
    </row>
    <row r="2" spans="1:11" s="4" customFormat="1" ht="58.5" customHeight="1">
      <c r="A2" s="9" t="s">
        <v>78</v>
      </c>
      <c r="B2" s="9" t="s">
        <v>244</v>
      </c>
      <c r="C2" s="14" t="s">
        <v>245</v>
      </c>
      <c r="D2" s="14" t="s">
        <v>246</v>
      </c>
      <c r="E2" s="9" t="s">
        <v>247</v>
      </c>
      <c r="F2" s="9" t="s">
        <v>248</v>
      </c>
      <c r="G2" s="9" t="s">
        <v>249</v>
      </c>
      <c r="H2" s="15" t="s">
        <v>250</v>
      </c>
      <c r="I2" s="15" t="s">
        <v>251</v>
      </c>
      <c r="J2" s="15" t="s">
        <v>252</v>
      </c>
    </row>
    <row r="3" spans="1:11" s="4" customFormat="1" ht="15" customHeight="1">
      <c r="A3" s="16">
        <v>1</v>
      </c>
      <c r="B3" s="17" t="s">
        <v>253</v>
      </c>
      <c r="C3" s="49">
        <v>548.19000000000005</v>
      </c>
      <c r="D3" s="50">
        <v>499160.4474</v>
      </c>
      <c r="E3" s="21">
        <v>12.39199133</v>
      </c>
      <c r="F3" s="51">
        <v>1.45</v>
      </c>
      <c r="G3" s="51">
        <v>8.6971999999999994E-2</v>
      </c>
      <c r="H3" s="51">
        <v>4.58</v>
      </c>
      <c r="I3" s="51">
        <v>-3.9242880000000002</v>
      </c>
      <c r="J3" s="51">
        <v>0.04</v>
      </c>
    </row>
    <row r="4" spans="1:11" s="4" customFormat="1" ht="15" customHeight="1">
      <c r="A4" s="16">
        <v>2</v>
      </c>
      <c r="B4" s="17" t="s">
        <v>254</v>
      </c>
      <c r="C4" s="49">
        <v>6339.24</v>
      </c>
      <c r="D4" s="50">
        <v>420721.3406</v>
      </c>
      <c r="E4" s="21">
        <v>10.44468814</v>
      </c>
      <c r="F4" s="51">
        <v>1</v>
      </c>
      <c r="G4" s="51">
        <v>0.30503999999999998</v>
      </c>
      <c r="H4" s="51">
        <v>1.69</v>
      </c>
      <c r="I4" s="51">
        <v>-5.8829770000000003</v>
      </c>
      <c r="J4" s="51">
        <v>0.02</v>
      </c>
    </row>
    <row r="5" spans="1:11" s="4" customFormat="1" ht="15" customHeight="1">
      <c r="A5" s="16">
        <v>3</v>
      </c>
      <c r="B5" s="17" t="s">
        <v>255</v>
      </c>
      <c r="C5" s="49">
        <v>346.25</v>
      </c>
      <c r="D5" s="50">
        <v>373902.8602</v>
      </c>
      <c r="E5" s="21">
        <v>9.2823881099999994</v>
      </c>
      <c r="F5" s="51">
        <v>1.22</v>
      </c>
      <c r="G5" s="51">
        <v>0.52349599999999996</v>
      </c>
      <c r="H5" s="51">
        <v>1.57</v>
      </c>
      <c r="I5" s="51">
        <v>-9.7703530000000001</v>
      </c>
      <c r="J5" s="51">
        <v>0.04</v>
      </c>
    </row>
    <row r="6" spans="1:11" s="4" customFormat="1" ht="15" customHeight="1">
      <c r="A6" s="16">
        <v>4</v>
      </c>
      <c r="B6" s="17" t="s">
        <v>256</v>
      </c>
      <c r="C6" s="49">
        <v>1294.3499999999999</v>
      </c>
      <c r="D6" s="50">
        <v>318194.00079999998</v>
      </c>
      <c r="E6" s="21">
        <v>7.8993784859999998</v>
      </c>
      <c r="F6" s="51">
        <v>1.42</v>
      </c>
      <c r="G6" s="51">
        <v>0.55312600000000001</v>
      </c>
      <c r="H6" s="51">
        <v>1.78</v>
      </c>
      <c r="I6" s="51">
        <v>-5.6131669999999998</v>
      </c>
      <c r="J6" s="51">
        <v>0.03</v>
      </c>
    </row>
    <row r="7" spans="1:11" s="4" customFormat="1" ht="15" customHeight="1">
      <c r="A7" s="16">
        <v>5</v>
      </c>
      <c r="B7" s="17" t="s">
        <v>257</v>
      </c>
      <c r="C7" s="49">
        <v>2129.33</v>
      </c>
      <c r="D7" s="50">
        <v>273282.57010000001</v>
      </c>
      <c r="E7" s="21">
        <v>6.7844222380000003</v>
      </c>
      <c r="F7" s="51">
        <v>0.38</v>
      </c>
      <c r="G7" s="51">
        <v>3.6915000000000003E-2</v>
      </c>
      <c r="H7" s="51">
        <v>1.84</v>
      </c>
      <c r="I7" s="51">
        <v>-5.796354</v>
      </c>
      <c r="J7" s="51">
        <v>0.03</v>
      </c>
    </row>
    <row r="8" spans="1:11" s="4" customFormat="1" ht="15" customHeight="1">
      <c r="A8" s="16">
        <v>6</v>
      </c>
      <c r="B8" s="17" t="s">
        <v>258</v>
      </c>
      <c r="C8" s="49">
        <v>375.24</v>
      </c>
      <c r="D8" s="50">
        <v>210233.37340000001</v>
      </c>
      <c r="E8" s="21">
        <v>5.2191838410000004</v>
      </c>
      <c r="F8" s="51">
        <v>0.24</v>
      </c>
      <c r="G8" s="51">
        <v>2.4250000000000001E-2</v>
      </c>
      <c r="H8" s="51">
        <v>1.46</v>
      </c>
      <c r="I8" s="51">
        <v>-3.7680950000000002</v>
      </c>
      <c r="J8" s="51">
        <v>0.03</v>
      </c>
    </row>
    <row r="9" spans="1:11" s="4" customFormat="1" ht="15" customHeight="1">
      <c r="A9" s="16">
        <v>7</v>
      </c>
      <c r="B9" s="17" t="s">
        <v>259</v>
      </c>
      <c r="C9" s="49">
        <v>956.14</v>
      </c>
      <c r="D9" s="50">
        <v>191153.1629</v>
      </c>
      <c r="E9" s="21">
        <v>4.7455048770000001</v>
      </c>
      <c r="F9" s="51">
        <v>0.96</v>
      </c>
      <c r="G9" s="51">
        <v>0.39970600000000001</v>
      </c>
      <c r="H9" s="51">
        <v>1.42</v>
      </c>
      <c r="I9" s="51">
        <v>-4.2222280000000003</v>
      </c>
      <c r="J9" s="51">
        <v>0.03</v>
      </c>
    </row>
    <row r="10" spans="1:11" s="4" customFormat="1" ht="15" customHeight="1">
      <c r="A10" s="16">
        <v>8</v>
      </c>
      <c r="B10" s="17" t="s">
        <v>260</v>
      </c>
      <c r="C10" s="49">
        <v>1229.22</v>
      </c>
      <c r="D10" s="50">
        <v>168418.6948</v>
      </c>
      <c r="E10" s="21">
        <v>4.1811065300000001</v>
      </c>
      <c r="F10" s="51">
        <v>0.77</v>
      </c>
      <c r="G10" s="51">
        <v>0.25764500000000001</v>
      </c>
      <c r="H10" s="51">
        <v>1.41</v>
      </c>
      <c r="I10" s="51">
        <v>-16.004249999999999</v>
      </c>
      <c r="J10" s="51">
        <v>0.05</v>
      </c>
    </row>
    <row r="11" spans="1:11" s="4" customFormat="1" ht="15" customHeight="1">
      <c r="A11" s="16">
        <v>9</v>
      </c>
      <c r="B11" s="17" t="s">
        <v>261</v>
      </c>
      <c r="C11" s="49">
        <v>564.14</v>
      </c>
      <c r="D11" s="50">
        <v>159095.424</v>
      </c>
      <c r="E11" s="21">
        <v>3.9496501080000002</v>
      </c>
      <c r="F11" s="51">
        <v>1.31</v>
      </c>
      <c r="G11" s="51">
        <v>0.53439099999999995</v>
      </c>
      <c r="H11" s="51">
        <v>1.66</v>
      </c>
      <c r="I11" s="51">
        <v>-4.4697329999999997</v>
      </c>
      <c r="J11" s="51">
        <v>0.04</v>
      </c>
    </row>
    <row r="12" spans="1:11" s="4" customFormat="1" ht="15" customHeight="1">
      <c r="A12" s="16">
        <v>10</v>
      </c>
      <c r="B12" s="17" t="s">
        <v>262</v>
      </c>
      <c r="C12" s="49">
        <v>216.48</v>
      </c>
      <c r="D12" s="50">
        <v>155347.33259999999</v>
      </c>
      <c r="E12" s="21">
        <v>3.8566012380000001</v>
      </c>
      <c r="F12" s="51">
        <v>0.63</v>
      </c>
      <c r="G12" s="51">
        <v>0.223968</v>
      </c>
      <c r="H12" s="51">
        <v>1.24</v>
      </c>
      <c r="I12" s="51">
        <v>6.9193519999999999</v>
      </c>
      <c r="J12" s="51">
        <v>0.03</v>
      </c>
    </row>
    <row r="13" spans="1:11" s="4" customFormat="1" ht="15" customHeight="1">
      <c r="A13" s="16">
        <v>11</v>
      </c>
      <c r="B13" s="17" t="s">
        <v>263</v>
      </c>
      <c r="C13" s="49">
        <v>280.75</v>
      </c>
      <c r="D13" s="50">
        <v>144145.5949</v>
      </c>
      <c r="E13" s="21">
        <v>3.5785106199999999</v>
      </c>
      <c r="F13" s="51">
        <v>1.27</v>
      </c>
      <c r="G13" s="51">
        <v>0.52568999999999999</v>
      </c>
      <c r="H13" s="51">
        <v>1.63</v>
      </c>
      <c r="I13" s="51">
        <v>-13.592871000000001</v>
      </c>
      <c r="J13" s="51">
        <v>7.0000000000000007E-2</v>
      </c>
    </row>
    <row r="14" spans="1:11" s="4" customFormat="1" ht="15" customHeight="1">
      <c r="A14" s="16">
        <v>12</v>
      </c>
      <c r="B14" s="17" t="s">
        <v>264</v>
      </c>
      <c r="C14" s="49">
        <v>892.46</v>
      </c>
      <c r="D14" s="50">
        <v>113536.8236</v>
      </c>
      <c r="E14" s="21">
        <v>2.8186274400000002</v>
      </c>
      <c r="F14" s="51">
        <v>1.72</v>
      </c>
      <c r="G14" s="51">
        <v>0.50880800000000004</v>
      </c>
      <c r="H14" s="51">
        <v>2.25</v>
      </c>
      <c r="I14" s="51">
        <v>-4.9128860000000003</v>
      </c>
      <c r="J14" s="51">
        <v>0.05</v>
      </c>
    </row>
    <row r="15" spans="1:11" s="4" customFormat="1" ht="15" customHeight="1">
      <c r="A15" s="16">
        <v>13</v>
      </c>
      <c r="B15" s="17" t="s">
        <v>265</v>
      </c>
      <c r="C15" s="49">
        <v>120.34</v>
      </c>
      <c r="D15" s="50">
        <v>110101.32520000001</v>
      </c>
      <c r="E15" s="21">
        <v>2.733338899</v>
      </c>
      <c r="F15" s="51">
        <v>1.52</v>
      </c>
      <c r="G15" s="51">
        <v>0.48500399999999999</v>
      </c>
      <c r="H15" s="51">
        <v>2.04</v>
      </c>
      <c r="I15" s="51">
        <v>2.2415660000000002</v>
      </c>
      <c r="J15" s="51">
        <v>0.04</v>
      </c>
    </row>
    <row r="16" spans="1:11" s="4" customFormat="1" ht="15" customHeight="1">
      <c r="A16" s="16">
        <v>14</v>
      </c>
      <c r="B16" s="17" t="s">
        <v>266</v>
      </c>
      <c r="C16" s="49">
        <v>2727.78</v>
      </c>
      <c r="D16" s="50">
        <v>105782.4319</v>
      </c>
      <c r="E16" s="21">
        <v>2.6261194890000001</v>
      </c>
      <c r="F16" s="51">
        <v>0.87</v>
      </c>
      <c r="G16" s="51">
        <v>0.12102499999999999</v>
      </c>
      <c r="H16" s="51">
        <v>2.3199999999999998</v>
      </c>
      <c r="I16" s="51">
        <v>5.5063409999999999</v>
      </c>
      <c r="J16" s="51">
        <v>0.05</v>
      </c>
    </row>
    <row r="17" spans="1:10" s="4" customFormat="1" ht="15" customHeight="1">
      <c r="A17" s="16">
        <v>15</v>
      </c>
      <c r="B17" s="17" t="s">
        <v>267</v>
      </c>
      <c r="C17" s="49">
        <v>151.04</v>
      </c>
      <c r="D17" s="49">
        <v>83523.911680000005</v>
      </c>
      <c r="E17" s="21">
        <v>2.0735368649999999</v>
      </c>
      <c r="F17" s="51">
        <v>1.32</v>
      </c>
      <c r="G17" s="51">
        <v>0.41772199999999998</v>
      </c>
      <c r="H17" s="51">
        <v>1.9</v>
      </c>
      <c r="I17" s="51">
        <v>-9.0817019999999999</v>
      </c>
      <c r="J17" s="51">
        <v>0.06</v>
      </c>
    </row>
    <row r="18" spans="1:10" s="4" customFormat="1" ht="15" customHeight="1">
      <c r="A18" s="16">
        <v>16</v>
      </c>
      <c r="B18" s="17" t="s">
        <v>268</v>
      </c>
      <c r="C18" s="49">
        <v>95.92</v>
      </c>
      <c r="D18" s="49">
        <v>81067.002649999995</v>
      </c>
      <c r="E18" s="21">
        <v>2.0125424590000001</v>
      </c>
      <c r="F18" s="51">
        <v>0.89</v>
      </c>
      <c r="G18" s="51">
        <v>0.32880799999999999</v>
      </c>
      <c r="H18" s="51">
        <v>1.45</v>
      </c>
      <c r="I18" s="51">
        <v>0.164322</v>
      </c>
      <c r="J18" s="51">
        <v>0.05</v>
      </c>
    </row>
    <row r="19" spans="1:10" s="4" customFormat="1" ht="15" customHeight="1">
      <c r="A19" s="16">
        <v>17</v>
      </c>
      <c r="B19" s="17" t="s">
        <v>269</v>
      </c>
      <c r="C19" s="49">
        <v>693.45</v>
      </c>
      <c r="D19" s="49">
        <v>66554.060400000002</v>
      </c>
      <c r="E19" s="21">
        <v>1.6522489789999999</v>
      </c>
      <c r="F19" s="51">
        <v>1.68</v>
      </c>
      <c r="G19" s="51">
        <v>0.35105399999999998</v>
      </c>
      <c r="H19" s="51">
        <v>2.65</v>
      </c>
      <c r="I19" s="51">
        <v>-12.304392</v>
      </c>
      <c r="J19" s="51">
        <v>0.04</v>
      </c>
    </row>
    <row r="20" spans="1:10" s="4" customFormat="1" ht="15" customHeight="1">
      <c r="A20" s="16">
        <v>18</v>
      </c>
      <c r="B20" s="17" t="s">
        <v>270</v>
      </c>
      <c r="C20" s="49">
        <v>542.73</v>
      </c>
      <c r="D20" s="49">
        <v>57951.089110000001</v>
      </c>
      <c r="E20" s="21">
        <v>1.4386744739999999</v>
      </c>
      <c r="F20" s="51">
        <v>0.5</v>
      </c>
      <c r="G20" s="51">
        <v>9.7900000000000001E-3</v>
      </c>
      <c r="H20" s="51">
        <v>4.68</v>
      </c>
      <c r="I20" s="51">
        <v>-9.7041419999999992</v>
      </c>
      <c r="J20" s="51">
        <v>0.06</v>
      </c>
    </row>
    <row r="21" spans="1:10" s="4" customFormat="1" ht="15" customHeight="1">
      <c r="A21" s="16">
        <v>19</v>
      </c>
      <c r="B21" s="17" t="s">
        <v>271</v>
      </c>
      <c r="C21" s="49">
        <v>96.42</v>
      </c>
      <c r="D21" s="49">
        <v>56259.733910000003</v>
      </c>
      <c r="E21" s="21">
        <v>1.396685451</v>
      </c>
      <c r="F21" s="51">
        <v>0.62</v>
      </c>
      <c r="G21" s="51">
        <v>0.17455599999999999</v>
      </c>
      <c r="H21" s="51">
        <v>1.39</v>
      </c>
      <c r="I21" s="51">
        <v>2.66717</v>
      </c>
      <c r="J21" s="51">
        <v>0.06</v>
      </c>
    </row>
    <row r="22" spans="1:10" s="4" customFormat="1" ht="15" customHeight="1">
      <c r="A22" s="16">
        <v>20</v>
      </c>
      <c r="B22" s="17" t="s">
        <v>272</v>
      </c>
      <c r="C22" s="49">
        <v>88.78</v>
      </c>
      <c r="D22" s="49">
        <v>52355.62573</v>
      </c>
      <c r="E22" s="21">
        <v>1.29976336</v>
      </c>
      <c r="F22" s="51">
        <v>0.88</v>
      </c>
      <c r="G22" s="51">
        <v>0.182253</v>
      </c>
      <c r="H22" s="51">
        <v>1.91</v>
      </c>
      <c r="I22" s="51">
        <v>5.6097970000000004</v>
      </c>
      <c r="J22" s="51">
        <v>0.05</v>
      </c>
    </row>
    <row r="23" spans="1:10" s="4" customFormat="1" ht="15" customHeight="1">
      <c r="A23" s="16">
        <v>21</v>
      </c>
      <c r="B23" s="17" t="s">
        <v>273</v>
      </c>
      <c r="C23" s="49">
        <v>288.62</v>
      </c>
      <c r="D23" s="49">
        <v>47496.715340000002</v>
      </c>
      <c r="E23" s="21">
        <v>1.1791376659999999</v>
      </c>
      <c r="F23" s="51">
        <v>1.21</v>
      </c>
      <c r="G23" s="51">
        <v>0.42328199999999999</v>
      </c>
      <c r="H23" s="51">
        <v>1.72</v>
      </c>
      <c r="I23" s="51">
        <v>-4.4884560000000002</v>
      </c>
      <c r="J23" s="51">
        <v>0.05</v>
      </c>
    </row>
    <row r="24" spans="1:10" s="4" customFormat="1" ht="15" customHeight="1">
      <c r="A24" s="16">
        <v>22</v>
      </c>
      <c r="B24" s="17" t="s">
        <v>274</v>
      </c>
      <c r="C24" s="49">
        <v>482.88</v>
      </c>
      <c r="D24" s="49">
        <v>45880.847809999999</v>
      </c>
      <c r="E24" s="21">
        <v>1.139022676</v>
      </c>
      <c r="F24" s="51">
        <v>0.36</v>
      </c>
      <c r="G24" s="51">
        <v>5.6610000000000001E-2</v>
      </c>
      <c r="H24" s="51">
        <v>1.41</v>
      </c>
      <c r="I24" s="51">
        <v>-6.474729</v>
      </c>
      <c r="J24" s="51">
        <v>0.06</v>
      </c>
    </row>
    <row r="25" spans="1:10" s="4" customFormat="1" ht="15" customHeight="1">
      <c r="A25" s="16">
        <v>23</v>
      </c>
      <c r="B25" s="17" t="s">
        <v>275</v>
      </c>
      <c r="C25" s="49">
        <v>9894.56</v>
      </c>
      <c r="D25" s="49">
        <v>45333.401660000003</v>
      </c>
      <c r="E25" s="21">
        <v>1.1254319589999999</v>
      </c>
      <c r="F25" s="51">
        <v>0.52</v>
      </c>
      <c r="G25" s="51">
        <v>6.7517999999999995E-2</v>
      </c>
      <c r="H25" s="51">
        <v>1.88</v>
      </c>
      <c r="I25" s="51">
        <v>-5.5407799999999998</v>
      </c>
      <c r="J25" s="51">
        <v>7.0000000000000007E-2</v>
      </c>
    </row>
    <row r="26" spans="1:10" s="4" customFormat="1" ht="15" customHeight="1">
      <c r="A26" s="16">
        <v>24</v>
      </c>
      <c r="B26" s="17" t="s">
        <v>276</v>
      </c>
      <c r="C26" s="49">
        <v>621.6</v>
      </c>
      <c r="D26" s="49">
        <v>43653.823880000004</v>
      </c>
      <c r="E26" s="21">
        <v>1.0837353199999999</v>
      </c>
      <c r="F26" s="51">
        <v>1.44</v>
      </c>
      <c r="G26" s="51">
        <v>0.47658499999999998</v>
      </c>
      <c r="H26" s="51">
        <v>1.94</v>
      </c>
      <c r="I26" s="51">
        <v>-19.555828999999999</v>
      </c>
      <c r="J26" s="51">
        <v>0.05</v>
      </c>
    </row>
    <row r="27" spans="1:10" s="4" customFormat="1" ht="15" customHeight="1">
      <c r="A27" s="16">
        <v>25</v>
      </c>
      <c r="B27" s="17" t="s">
        <v>277</v>
      </c>
      <c r="C27" s="49">
        <v>5231.59</v>
      </c>
      <c r="D27" s="49">
        <v>42729.011330000001</v>
      </c>
      <c r="E27" s="21">
        <v>1.060776231</v>
      </c>
      <c r="F27" s="51">
        <v>0.37</v>
      </c>
      <c r="G27" s="51">
        <v>5.7357999999999999E-2</v>
      </c>
      <c r="H27" s="51">
        <v>1.45</v>
      </c>
      <c r="I27" s="51">
        <v>-2.8892449999999998</v>
      </c>
      <c r="J27" s="51">
        <v>0.06</v>
      </c>
    </row>
    <row r="28" spans="1:10" s="4" customFormat="1" ht="15" customHeight="1">
      <c r="A28" s="16">
        <v>26</v>
      </c>
      <c r="B28" s="17" t="s">
        <v>278</v>
      </c>
      <c r="C28" s="49">
        <v>239.93</v>
      </c>
      <c r="D28" s="49">
        <v>40265.945809999997</v>
      </c>
      <c r="E28" s="21">
        <v>0.99962898499999997</v>
      </c>
      <c r="F28" s="51">
        <v>0.63</v>
      </c>
      <c r="G28" s="51">
        <v>9.6071000000000004E-2</v>
      </c>
      <c r="H28" s="51">
        <v>1.89</v>
      </c>
      <c r="I28" s="51">
        <v>-14.06682</v>
      </c>
      <c r="J28" s="51">
        <v>0.05</v>
      </c>
    </row>
    <row r="29" spans="1:10" s="4" customFormat="1" ht="15" customHeight="1">
      <c r="A29" s="16">
        <v>27</v>
      </c>
      <c r="B29" s="17" t="s">
        <v>279</v>
      </c>
      <c r="C29" s="49">
        <v>289.37</v>
      </c>
      <c r="D29" s="49">
        <v>37638.168100000003</v>
      </c>
      <c r="E29" s="21">
        <v>0.93439264899999996</v>
      </c>
      <c r="F29" s="51">
        <v>0.66</v>
      </c>
      <c r="G29" s="51">
        <v>0.19612399999999999</v>
      </c>
      <c r="H29" s="51">
        <v>1.4</v>
      </c>
      <c r="I29" s="51">
        <v>-9.0753229999999991</v>
      </c>
      <c r="J29" s="51">
        <v>0.06</v>
      </c>
    </row>
    <row r="30" spans="1:10" s="4" customFormat="1" ht="15" customHeight="1">
      <c r="A30" s="16">
        <v>28</v>
      </c>
      <c r="B30" s="17" t="s">
        <v>280</v>
      </c>
      <c r="C30" s="49">
        <v>6290.14</v>
      </c>
      <c r="D30" s="49">
        <v>28918.91635</v>
      </c>
      <c r="E30" s="21">
        <v>0.717931404</v>
      </c>
      <c r="F30" s="51">
        <v>1.03</v>
      </c>
      <c r="G30" s="51">
        <v>0.25180599999999997</v>
      </c>
      <c r="H30" s="51">
        <v>1.91</v>
      </c>
      <c r="I30" s="51">
        <v>-15.564738</v>
      </c>
      <c r="J30" s="51">
        <v>7.0000000000000007E-2</v>
      </c>
    </row>
    <row r="31" spans="1:10" s="4" customFormat="1" ht="15" customHeight="1">
      <c r="A31" s="16">
        <v>29</v>
      </c>
      <c r="B31" s="17" t="s">
        <v>281</v>
      </c>
      <c r="C31" s="49">
        <v>1145.9000000000001</v>
      </c>
      <c r="D31" s="49">
        <v>28800.463489999998</v>
      </c>
      <c r="E31" s="21">
        <v>0.71499073199999996</v>
      </c>
      <c r="F31" s="51">
        <v>1.65</v>
      </c>
      <c r="G31" s="51">
        <v>0.38525799999999999</v>
      </c>
      <c r="H31" s="51">
        <v>2.48</v>
      </c>
      <c r="I31" s="51">
        <v>-13.037037</v>
      </c>
      <c r="J31" s="51">
        <v>0.04</v>
      </c>
    </row>
    <row r="32" spans="1:10" s="4" customFormat="1" ht="15" customHeight="1">
      <c r="A32" s="16">
        <v>30</v>
      </c>
      <c r="B32" s="17" t="s">
        <v>282</v>
      </c>
      <c r="C32" s="49">
        <v>39.950000000000003</v>
      </c>
      <c r="D32" s="49">
        <v>26584.962670000001</v>
      </c>
      <c r="E32" s="21">
        <v>0.65998944599999998</v>
      </c>
      <c r="F32" s="51">
        <v>1.1399999999999999</v>
      </c>
      <c r="G32" s="51">
        <v>0.29800900000000002</v>
      </c>
      <c r="H32" s="51">
        <v>1.95</v>
      </c>
      <c r="I32" s="51">
        <v>-18.138214000000001</v>
      </c>
      <c r="J32" s="51">
        <v>0.06</v>
      </c>
    </row>
    <row r="33" spans="1:10" s="4" customFormat="1" ht="24.75" customHeight="1">
      <c r="A33" s="540" t="s">
        <v>283</v>
      </c>
      <c r="B33" s="541"/>
      <c r="C33" s="541"/>
      <c r="D33" s="541"/>
      <c r="E33" s="541"/>
      <c r="F33" s="541"/>
      <c r="G33" s="541"/>
      <c r="H33" s="541"/>
      <c r="I33" s="541"/>
      <c r="J33" s="542"/>
    </row>
    <row r="34" spans="1:10" s="4" customFormat="1" ht="24" customHeight="1">
      <c r="A34" s="540" t="s">
        <v>284</v>
      </c>
      <c r="B34" s="541"/>
      <c r="C34" s="541"/>
      <c r="D34" s="541"/>
      <c r="E34" s="541"/>
      <c r="F34" s="541"/>
      <c r="G34" s="541"/>
      <c r="H34" s="541"/>
      <c r="I34" s="541"/>
      <c r="J34" s="542"/>
    </row>
    <row r="35" spans="1:10" s="4" customFormat="1" ht="13.5" customHeight="1">
      <c r="A35" s="540" t="s">
        <v>285</v>
      </c>
      <c r="B35" s="541"/>
      <c r="C35" s="541"/>
      <c r="D35" s="541"/>
      <c r="E35" s="541"/>
      <c r="F35" s="541"/>
      <c r="G35" s="541"/>
      <c r="H35" s="541"/>
      <c r="I35" s="541"/>
      <c r="J35" s="542"/>
    </row>
    <row r="36" spans="1:10" s="4" customFormat="1" ht="24" customHeight="1">
      <c r="A36" s="540" t="s">
        <v>286</v>
      </c>
      <c r="B36" s="541"/>
      <c r="C36" s="541"/>
      <c r="D36" s="541"/>
      <c r="E36" s="541"/>
      <c r="F36" s="541"/>
      <c r="G36" s="541"/>
      <c r="H36" s="541"/>
      <c r="I36" s="541"/>
      <c r="J36" s="542"/>
    </row>
    <row r="37" spans="1:10" s="4" customFormat="1" ht="13.5" customHeight="1">
      <c r="A37" s="540" t="s">
        <v>287</v>
      </c>
      <c r="B37" s="541"/>
      <c r="C37" s="541"/>
      <c r="D37" s="541"/>
      <c r="E37" s="541"/>
      <c r="F37" s="541"/>
      <c r="G37" s="541"/>
      <c r="H37" s="541"/>
      <c r="I37" s="541"/>
      <c r="J37" s="542"/>
    </row>
    <row r="38" spans="1:10" s="4" customFormat="1" ht="13.5" customHeight="1">
      <c r="A38" s="540" t="s">
        <v>239</v>
      </c>
      <c r="B38" s="541"/>
      <c r="C38" s="541"/>
      <c r="D38" s="541"/>
      <c r="E38" s="541"/>
      <c r="F38" s="541"/>
      <c r="G38" s="541"/>
      <c r="H38" s="541"/>
      <c r="I38" s="541"/>
      <c r="J38" s="542"/>
    </row>
    <row r="39" spans="1:10" s="4" customFormat="1" ht="27.65" customHeight="1"/>
  </sheetData>
  <mergeCells count="7">
    <mergeCell ref="A38:J38"/>
    <mergeCell ref="A1:K1"/>
    <mergeCell ref="A33:J33"/>
    <mergeCell ref="A34:J34"/>
    <mergeCell ref="A35:J35"/>
    <mergeCell ref="A36:J36"/>
    <mergeCell ref="A37:J37"/>
  </mergeCells>
  <pageMargins left="0.78431372549019618" right="0.78431372549019618" top="0.98039215686274517" bottom="0.98039215686274517" header="0.50980392156862753" footer="0.50980392156862753"/>
  <pageSetup paperSize="9" scale="70"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election activeCell="K53" sqref="K53"/>
    </sheetView>
  </sheetViews>
  <sheetFormatPr defaultRowHeight="12.5"/>
  <cols>
    <col min="1" max="1" width="6.453125" bestFit="1" customWidth="1"/>
    <col min="2" max="2" width="20.7265625" bestFit="1" customWidth="1"/>
    <col min="3" max="3" width="14.7265625" bestFit="1" customWidth="1"/>
    <col min="4" max="4" width="13.81640625" bestFit="1" customWidth="1"/>
    <col min="5" max="5" width="7.7265625" bestFit="1" customWidth="1"/>
    <col min="6" max="7" width="6" bestFit="1" customWidth="1"/>
    <col min="8" max="8" width="9.7265625" bestFit="1" customWidth="1"/>
    <col min="9" max="9" width="10.7265625" bestFit="1" customWidth="1"/>
    <col min="10" max="10" width="10" bestFit="1" customWidth="1"/>
    <col min="11" max="11" width="30.453125" bestFit="1" customWidth="1"/>
    <col min="12" max="12" width="4.7265625" bestFit="1" customWidth="1"/>
  </cols>
  <sheetData>
    <row r="1" spans="1:11" ht="17.25" customHeight="1">
      <c r="A1" s="452" t="s">
        <v>288</v>
      </c>
      <c r="B1" s="452"/>
      <c r="C1" s="452"/>
      <c r="D1" s="452"/>
      <c r="E1" s="452"/>
      <c r="F1" s="452"/>
      <c r="G1" s="452"/>
      <c r="H1" s="452"/>
      <c r="I1" s="452"/>
      <c r="J1" s="452"/>
      <c r="K1" s="452"/>
    </row>
    <row r="2" spans="1:11" s="4" customFormat="1" ht="58.5" customHeight="1">
      <c r="A2" s="9" t="s">
        <v>289</v>
      </c>
      <c r="B2" s="9" t="s">
        <v>244</v>
      </c>
      <c r="C2" s="14" t="s">
        <v>290</v>
      </c>
      <c r="D2" s="14" t="s">
        <v>246</v>
      </c>
      <c r="E2" s="9" t="s">
        <v>247</v>
      </c>
      <c r="F2" s="9" t="s">
        <v>248</v>
      </c>
      <c r="G2" s="9" t="s">
        <v>249</v>
      </c>
      <c r="H2" s="15" t="s">
        <v>250</v>
      </c>
      <c r="I2" s="15" t="s">
        <v>251</v>
      </c>
      <c r="J2" s="15" t="s">
        <v>252</v>
      </c>
    </row>
    <row r="3" spans="1:11" s="4" customFormat="1" ht="15" customHeight="1">
      <c r="A3" s="16">
        <v>1</v>
      </c>
      <c r="B3" s="17" t="s">
        <v>291</v>
      </c>
      <c r="C3" s="49">
        <v>547.55999999999995</v>
      </c>
      <c r="D3" s="50">
        <v>509417.74</v>
      </c>
      <c r="E3" s="51">
        <v>11</v>
      </c>
      <c r="F3" s="51">
        <v>1</v>
      </c>
      <c r="G3" s="51">
        <v>0.54</v>
      </c>
      <c r="H3" s="51">
        <v>1.1499999999999999</v>
      </c>
      <c r="I3" s="51">
        <v>-3.97</v>
      </c>
      <c r="J3" s="51">
        <v>0.02</v>
      </c>
    </row>
    <row r="4" spans="1:11" s="4" customFormat="1" ht="27" customHeight="1">
      <c r="A4" s="16">
        <v>2</v>
      </c>
      <c r="B4" s="17" t="s">
        <v>292</v>
      </c>
      <c r="C4" s="49">
        <v>6339.2</v>
      </c>
      <c r="D4" s="50">
        <v>429551.64</v>
      </c>
      <c r="E4" s="51">
        <v>9.2799999999999994</v>
      </c>
      <c r="F4" s="51">
        <v>1</v>
      </c>
      <c r="G4" s="51">
        <v>0.3</v>
      </c>
      <c r="H4" s="51">
        <v>1.74</v>
      </c>
      <c r="I4" s="51">
        <v>-5.88</v>
      </c>
      <c r="J4" s="51">
        <v>0.02</v>
      </c>
    </row>
    <row r="5" spans="1:11" s="4" customFormat="1" ht="39" customHeight="1">
      <c r="A5" s="16">
        <v>3</v>
      </c>
      <c r="B5" s="17" t="s">
        <v>293</v>
      </c>
      <c r="C5" s="49">
        <v>345.16</v>
      </c>
      <c r="D5" s="50">
        <v>375489.94</v>
      </c>
      <c r="E5" s="51">
        <v>8.11</v>
      </c>
      <c r="F5" s="51">
        <v>1.2</v>
      </c>
      <c r="G5" s="51">
        <v>0.51</v>
      </c>
      <c r="H5" s="51">
        <v>2.2400000000000002</v>
      </c>
      <c r="I5" s="51">
        <v>-9.8699999999999992</v>
      </c>
      <c r="J5" s="51">
        <v>0.02</v>
      </c>
    </row>
    <row r="6" spans="1:11" s="4" customFormat="1" ht="15" customHeight="1">
      <c r="A6" s="16">
        <v>4</v>
      </c>
      <c r="B6" s="17" t="s">
        <v>294</v>
      </c>
      <c r="C6" s="49">
        <v>1293.56</v>
      </c>
      <c r="D6" s="50">
        <v>321610.43</v>
      </c>
      <c r="E6" s="51">
        <v>6.95</v>
      </c>
      <c r="F6" s="51">
        <v>1.42</v>
      </c>
      <c r="G6" s="51">
        <v>0.55000000000000004</v>
      </c>
      <c r="H6" s="51">
        <v>1.83</v>
      </c>
      <c r="I6" s="51">
        <v>-5.4</v>
      </c>
      <c r="J6" s="51">
        <v>0.02</v>
      </c>
    </row>
    <row r="7" spans="1:11" s="4" customFormat="1" ht="15" customHeight="1">
      <c r="A7" s="16">
        <v>5</v>
      </c>
      <c r="B7" s="17" t="s">
        <v>295</v>
      </c>
      <c r="C7" s="49">
        <v>2129.23</v>
      </c>
      <c r="D7" s="50">
        <v>267968.5</v>
      </c>
      <c r="E7" s="51">
        <v>5.79</v>
      </c>
      <c r="F7" s="51">
        <v>0.34</v>
      </c>
      <c r="G7" s="51">
        <v>0.03</v>
      </c>
      <c r="H7" s="51">
        <v>1.68</v>
      </c>
      <c r="I7" s="51">
        <v>-5.7</v>
      </c>
      <c r="J7" s="51">
        <v>0.02</v>
      </c>
    </row>
    <row r="8" spans="1:11" s="4" customFormat="1" ht="27" customHeight="1">
      <c r="A8" s="16">
        <v>6</v>
      </c>
      <c r="B8" s="17" t="s">
        <v>296</v>
      </c>
      <c r="C8" s="49">
        <v>955.34</v>
      </c>
      <c r="D8" s="50">
        <v>216719.02</v>
      </c>
      <c r="E8" s="51">
        <v>4.68</v>
      </c>
      <c r="F8" s="51">
        <v>0.96</v>
      </c>
      <c r="G8" s="51">
        <v>0.4</v>
      </c>
      <c r="H8" s="51">
        <v>1.39</v>
      </c>
      <c r="I8" s="51">
        <v>-4.22</v>
      </c>
      <c r="J8" s="51">
        <v>0.02</v>
      </c>
    </row>
    <row r="9" spans="1:11" s="4" customFormat="1" ht="27" customHeight="1">
      <c r="A9" s="16">
        <v>7</v>
      </c>
      <c r="B9" s="17" t="s">
        <v>297</v>
      </c>
      <c r="C9" s="49">
        <v>375.24</v>
      </c>
      <c r="D9" s="50">
        <v>210149.3</v>
      </c>
      <c r="E9" s="51">
        <v>4.54</v>
      </c>
      <c r="F9" s="51">
        <v>0.23</v>
      </c>
      <c r="G9" s="51">
        <v>0.02</v>
      </c>
      <c r="H9" s="51">
        <v>1.91</v>
      </c>
      <c r="I9" s="51">
        <v>-3.8</v>
      </c>
      <c r="J9" s="51">
        <v>0.02</v>
      </c>
    </row>
    <row r="10" spans="1:11" s="4" customFormat="1" ht="15" customHeight="1">
      <c r="A10" s="16">
        <v>8</v>
      </c>
      <c r="B10" s="17" t="s">
        <v>298</v>
      </c>
      <c r="C10" s="49">
        <v>1228.93</v>
      </c>
      <c r="D10" s="50">
        <v>172370.39</v>
      </c>
      <c r="E10" s="51">
        <v>3.72</v>
      </c>
      <c r="F10" s="51">
        <v>0.77</v>
      </c>
      <c r="G10" s="51">
        <v>0.26</v>
      </c>
      <c r="H10" s="51">
        <v>2.19</v>
      </c>
      <c r="I10" s="51">
        <v>-15.99</v>
      </c>
      <c r="J10" s="51">
        <v>0.03</v>
      </c>
    </row>
    <row r="11" spans="1:11" s="4" customFormat="1" ht="27" customHeight="1">
      <c r="A11" s="16">
        <v>9</v>
      </c>
      <c r="B11" s="17" t="s">
        <v>299</v>
      </c>
      <c r="C11" s="49">
        <v>216.48</v>
      </c>
      <c r="D11" s="50">
        <v>155361.53</v>
      </c>
      <c r="E11" s="51">
        <v>3.36</v>
      </c>
      <c r="F11" s="51">
        <v>0.63</v>
      </c>
      <c r="G11" s="51">
        <v>0.22</v>
      </c>
      <c r="H11" s="51">
        <v>2.04</v>
      </c>
      <c r="I11" s="51">
        <v>6.91</v>
      </c>
      <c r="J11" s="51">
        <v>0.02</v>
      </c>
    </row>
    <row r="12" spans="1:11" s="4" customFormat="1" ht="15" customHeight="1">
      <c r="A12" s="16">
        <v>10</v>
      </c>
      <c r="B12" s="17" t="s">
        <v>300</v>
      </c>
      <c r="C12" s="49">
        <v>563.91999999999996</v>
      </c>
      <c r="D12" s="50">
        <v>155322.54</v>
      </c>
      <c r="E12" s="51">
        <v>3.35</v>
      </c>
      <c r="F12" s="51">
        <v>1.3</v>
      </c>
      <c r="G12" s="51">
        <v>0.54</v>
      </c>
      <c r="H12" s="51">
        <v>1.74</v>
      </c>
      <c r="I12" s="51">
        <v>-4.3899999999999997</v>
      </c>
      <c r="J12" s="51">
        <v>0.02</v>
      </c>
    </row>
    <row r="13" spans="1:11" s="4" customFormat="1" ht="15" customHeight="1">
      <c r="A13" s="16">
        <v>11</v>
      </c>
      <c r="B13" s="17" t="s">
        <v>301</v>
      </c>
      <c r="C13" s="49">
        <v>280.72000000000003</v>
      </c>
      <c r="D13" s="50">
        <v>146680.43</v>
      </c>
      <c r="E13" s="51">
        <v>3.17</v>
      </c>
      <c r="F13" s="51">
        <v>1.28</v>
      </c>
      <c r="G13" s="51">
        <v>0.54</v>
      </c>
      <c r="H13" s="51">
        <v>1.56</v>
      </c>
      <c r="I13" s="51">
        <v>-13.27</v>
      </c>
      <c r="J13" s="51">
        <v>0.02</v>
      </c>
    </row>
    <row r="14" spans="1:11" s="4" customFormat="1" ht="15" customHeight="1">
      <c r="A14" s="16">
        <v>12</v>
      </c>
      <c r="B14" s="17" t="s">
        <v>302</v>
      </c>
      <c r="C14" s="49">
        <v>2727.78</v>
      </c>
      <c r="D14" s="50">
        <v>117095.36</v>
      </c>
      <c r="E14" s="51">
        <v>2.5299999999999998</v>
      </c>
      <c r="F14" s="51">
        <v>0.86</v>
      </c>
      <c r="G14" s="51">
        <v>0.13</v>
      </c>
      <c r="H14" s="51">
        <v>1.86</v>
      </c>
      <c r="I14" s="51">
        <v>5.45</v>
      </c>
      <c r="J14" s="51">
        <v>0.02</v>
      </c>
    </row>
    <row r="15" spans="1:11" s="4" customFormat="1" ht="15" customHeight="1">
      <c r="A15" s="16">
        <v>13</v>
      </c>
      <c r="B15" s="17" t="s">
        <v>303</v>
      </c>
      <c r="C15" s="49">
        <v>892.46</v>
      </c>
      <c r="D15" s="50">
        <v>116278.76</v>
      </c>
      <c r="E15" s="51">
        <v>2.5099999999999998</v>
      </c>
      <c r="F15" s="51">
        <v>1.73</v>
      </c>
      <c r="G15" s="51">
        <v>0.52</v>
      </c>
      <c r="H15" s="51">
        <v>2.42</v>
      </c>
      <c r="I15" s="51">
        <v>-4.8499999999999996</v>
      </c>
      <c r="J15" s="51">
        <v>0.02</v>
      </c>
    </row>
    <row r="16" spans="1:11" s="4" customFormat="1" ht="15" customHeight="1">
      <c r="A16" s="16">
        <v>14</v>
      </c>
      <c r="B16" s="17" t="s">
        <v>304</v>
      </c>
      <c r="C16" s="49">
        <v>120.34</v>
      </c>
      <c r="D16" s="50">
        <v>115543.28</v>
      </c>
      <c r="E16" s="51">
        <v>2.5</v>
      </c>
      <c r="F16" s="51">
        <v>1.55</v>
      </c>
      <c r="G16" s="51">
        <v>0.5</v>
      </c>
      <c r="H16" s="51">
        <v>2.0299999999999998</v>
      </c>
      <c r="I16" s="51">
        <v>2.29</v>
      </c>
      <c r="J16" s="51">
        <v>0.02</v>
      </c>
    </row>
    <row r="17" spans="1:10" s="4" customFormat="1" ht="27" customHeight="1">
      <c r="A17" s="16">
        <v>15</v>
      </c>
      <c r="B17" s="17" t="s">
        <v>305</v>
      </c>
      <c r="C17" s="49">
        <v>151.04</v>
      </c>
      <c r="D17" s="49">
        <v>83511.97</v>
      </c>
      <c r="E17" s="51">
        <v>1.8</v>
      </c>
      <c r="F17" s="51">
        <v>1.31</v>
      </c>
      <c r="G17" s="51">
        <v>0.42</v>
      </c>
      <c r="H17" s="51">
        <v>1.69</v>
      </c>
      <c r="I17" s="51">
        <v>-9.1199999999999992</v>
      </c>
      <c r="J17" s="51">
        <v>0.02</v>
      </c>
    </row>
    <row r="18" spans="1:10" s="4" customFormat="1" ht="15" customHeight="1">
      <c r="A18" s="16">
        <v>16</v>
      </c>
      <c r="B18" s="17" t="s">
        <v>306</v>
      </c>
      <c r="C18" s="49">
        <v>95.92</v>
      </c>
      <c r="D18" s="49">
        <v>81055.710000000006</v>
      </c>
      <c r="E18" s="51">
        <v>1.75</v>
      </c>
      <c r="F18" s="51">
        <v>0.91</v>
      </c>
      <c r="G18" s="51">
        <v>0.33</v>
      </c>
      <c r="H18" s="51">
        <v>1.84</v>
      </c>
      <c r="I18" s="51">
        <v>0.13</v>
      </c>
      <c r="J18" s="51">
        <v>0.02</v>
      </c>
    </row>
    <row r="19" spans="1:10" s="4" customFormat="1" ht="15" customHeight="1">
      <c r="A19" s="16">
        <v>17</v>
      </c>
      <c r="B19" s="17" t="s">
        <v>307</v>
      </c>
      <c r="C19" s="49">
        <v>693.05</v>
      </c>
      <c r="D19" s="49">
        <v>66569.5</v>
      </c>
      <c r="E19" s="51">
        <v>1.44</v>
      </c>
      <c r="F19" s="51">
        <v>1.71</v>
      </c>
      <c r="G19" s="51">
        <v>0.36</v>
      </c>
      <c r="H19" s="51">
        <v>2.5</v>
      </c>
      <c r="I19" s="51">
        <v>-12.3</v>
      </c>
      <c r="J19" s="51">
        <v>0.03</v>
      </c>
    </row>
    <row r="20" spans="1:10" s="4" customFormat="1" ht="27" customHeight="1">
      <c r="A20" s="16">
        <v>18</v>
      </c>
      <c r="B20" s="17" t="s">
        <v>308</v>
      </c>
      <c r="C20" s="49">
        <v>542.73</v>
      </c>
      <c r="D20" s="49">
        <v>58001.88</v>
      </c>
      <c r="E20" s="51">
        <v>1.25</v>
      </c>
      <c r="F20" s="51">
        <v>0.42</v>
      </c>
      <c r="G20" s="51">
        <v>0.08</v>
      </c>
      <c r="H20" s="51">
        <v>1.87</v>
      </c>
      <c r="I20" s="51">
        <v>-9.65</v>
      </c>
      <c r="J20" s="51">
        <v>0.02</v>
      </c>
    </row>
    <row r="21" spans="1:10" s="4" customFormat="1" ht="15" customHeight="1">
      <c r="A21" s="16">
        <v>19</v>
      </c>
      <c r="B21" s="17" t="s">
        <v>309</v>
      </c>
      <c r="C21" s="49">
        <v>96.42</v>
      </c>
      <c r="D21" s="49">
        <v>56289.18</v>
      </c>
      <c r="E21" s="51">
        <v>1.22</v>
      </c>
      <c r="F21" s="51">
        <v>0.62</v>
      </c>
      <c r="G21" s="51">
        <v>0.17</v>
      </c>
      <c r="H21" s="51">
        <v>1.67</v>
      </c>
      <c r="I21" s="51">
        <v>2.73</v>
      </c>
      <c r="J21" s="51">
        <v>0.03</v>
      </c>
    </row>
    <row r="22" spans="1:10" s="4" customFormat="1" ht="15" customHeight="1">
      <c r="A22" s="16">
        <v>20</v>
      </c>
      <c r="B22" s="17" t="s">
        <v>310</v>
      </c>
      <c r="C22" s="49">
        <v>79.569999999999993</v>
      </c>
      <c r="D22" s="49">
        <v>54731.85</v>
      </c>
      <c r="E22" s="51">
        <v>1.18</v>
      </c>
      <c r="F22" s="51">
        <v>1.44</v>
      </c>
      <c r="G22" s="51">
        <v>0.51</v>
      </c>
      <c r="H22" s="51">
        <v>2.09</v>
      </c>
      <c r="I22" s="51">
        <v>-4.1399999999999997</v>
      </c>
      <c r="J22" s="51">
        <v>0.03</v>
      </c>
    </row>
    <row r="23" spans="1:10" s="4" customFormat="1" ht="15" customHeight="1">
      <c r="A23" s="16">
        <v>21</v>
      </c>
      <c r="B23" s="17" t="s">
        <v>311</v>
      </c>
      <c r="C23" s="49">
        <v>88.78</v>
      </c>
      <c r="D23" s="49">
        <v>52345.2</v>
      </c>
      <c r="E23" s="51">
        <v>1.1299999999999999</v>
      </c>
      <c r="F23" s="51">
        <v>0.93</v>
      </c>
      <c r="G23" s="51">
        <v>0.21</v>
      </c>
      <c r="H23" s="51">
        <v>2.19</v>
      </c>
      <c r="I23" s="51">
        <v>5.62</v>
      </c>
      <c r="J23" s="51">
        <v>0.03</v>
      </c>
    </row>
    <row r="24" spans="1:10" s="4" customFormat="1" ht="15" customHeight="1">
      <c r="A24" s="16">
        <v>22</v>
      </c>
      <c r="B24" s="17" t="s">
        <v>312</v>
      </c>
      <c r="C24" s="49">
        <v>288.62</v>
      </c>
      <c r="D24" s="49">
        <v>47496.25</v>
      </c>
      <c r="E24" s="51">
        <v>1.03</v>
      </c>
      <c r="F24" s="51">
        <v>1.26</v>
      </c>
      <c r="G24" s="51">
        <v>0.46</v>
      </c>
      <c r="H24" s="51">
        <v>1.32</v>
      </c>
      <c r="I24" s="51">
        <v>-4.45</v>
      </c>
      <c r="J24" s="51">
        <v>0.02</v>
      </c>
    </row>
    <row r="25" spans="1:10" s="4" customFormat="1" ht="15" customHeight="1">
      <c r="A25" s="16">
        <v>23</v>
      </c>
      <c r="B25" s="17" t="s">
        <v>313</v>
      </c>
      <c r="C25" s="49">
        <v>9894.56</v>
      </c>
      <c r="D25" s="49">
        <v>47441.93</v>
      </c>
      <c r="E25" s="51">
        <v>1.02</v>
      </c>
      <c r="F25" s="51">
        <v>0.61</v>
      </c>
      <c r="G25" s="51">
        <v>0.13</v>
      </c>
      <c r="H25" s="51">
        <v>1.74</v>
      </c>
      <c r="I25" s="51">
        <v>-5.58</v>
      </c>
      <c r="J25" s="51">
        <v>0.04</v>
      </c>
    </row>
    <row r="26" spans="1:10" s="4" customFormat="1" ht="15" customHeight="1">
      <c r="A26" s="16">
        <v>24</v>
      </c>
      <c r="B26" s="17" t="s">
        <v>314</v>
      </c>
      <c r="C26" s="49">
        <v>482.58</v>
      </c>
      <c r="D26" s="49">
        <v>45981.38</v>
      </c>
      <c r="E26" s="51">
        <v>0.99</v>
      </c>
      <c r="F26" s="51">
        <v>0.33</v>
      </c>
      <c r="G26" s="51">
        <v>0.05</v>
      </c>
      <c r="H26" s="51">
        <v>2.0299999999999998</v>
      </c>
      <c r="I26" s="51">
        <v>-6.55</v>
      </c>
      <c r="J26" s="51">
        <v>0.02</v>
      </c>
    </row>
    <row r="27" spans="1:10" s="4" customFormat="1" ht="27" customHeight="1">
      <c r="A27" s="16">
        <v>25</v>
      </c>
      <c r="B27" s="17" t="s">
        <v>315</v>
      </c>
      <c r="C27" s="49">
        <v>621.6</v>
      </c>
      <c r="D27" s="49">
        <v>43751.49</v>
      </c>
      <c r="E27" s="51">
        <v>0.94</v>
      </c>
      <c r="F27" s="51">
        <v>1.46</v>
      </c>
      <c r="G27" s="51">
        <v>0.49</v>
      </c>
      <c r="H27" s="51">
        <v>2.64</v>
      </c>
      <c r="I27" s="51">
        <v>-19.41</v>
      </c>
      <c r="J27" s="51">
        <v>0.02</v>
      </c>
    </row>
    <row r="28" spans="1:10" s="4" customFormat="1" ht="39" customHeight="1">
      <c r="A28" s="16">
        <v>26</v>
      </c>
      <c r="B28" s="17" t="s">
        <v>316</v>
      </c>
      <c r="C28" s="49">
        <v>5231.59</v>
      </c>
      <c r="D28" s="49">
        <v>42729.01</v>
      </c>
      <c r="E28" s="51">
        <v>0.92</v>
      </c>
      <c r="F28" s="51">
        <v>0.39</v>
      </c>
      <c r="G28" s="51">
        <v>0.06</v>
      </c>
      <c r="H28" s="51">
        <v>1.87</v>
      </c>
      <c r="I28" s="51">
        <v>-2.86</v>
      </c>
      <c r="J28" s="51">
        <v>0.03</v>
      </c>
    </row>
    <row r="29" spans="1:10" s="4" customFormat="1" ht="27" customHeight="1">
      <c r="A29" s="16">
        <v>27</v>
      </c>
      <c r="B29" s="17" t="s">
        <v>317</v>
      </c>
      <c r="C29" s="49">
        <v>239.93</v>
      </c>
      <c r="D29" s="49">
        <v>40262.04</v>
      </c>
      <c r="E29" s="51">
        <v>0.87</v>
      </c>
      <c r="F29" s="51">
        <v>0.65</v>
      </c>
      <c r="G29" s="51">
        <v>0.11</v>
      </c>
      <c r="H29" s="51">
        <v>1.86</v>
      </c>
      <c r="I29" s="51">
        <v>-14.14</v>
      </c>
      <c r="J29" s="51">
        <v>0.03</v>
      </c>
    </row>
    <row r="30" spans="1:10" s="4" customFormat="1" ht="15" customHeight="1">
      <c r="A30" s="16">
        <v>28</v>
      </c>
      <c r="B30" s="17" t="s">
        <v>318</v>
      </c>
      <c r="C30" s="49">
        <v>289.37</v>
      </c>
      <c r="D30" s="49">
        <v>37632.18</v>
      </c>
      <c r="E30" s="51">
        <v>0.81</v>
      </c>
      <c r="F30" s="51">
        <v>0.67</v>
      </c>
      <c r="G30" s="51">
        <v>0.2</v>
      </c>
      <c r="H30" s="51">
        <v>1.61</v>
      </c>
      <c r="I30" s="51">
        <v>-9.1199999999999992</v>
      </c>
      <c r="J30" s="51">
        <v>0.03</v>
      </c>
    </row>
    <row r="31" spans="1:10" s="4" customFormat="1" ht="27" customHeight="1">
      <c r="A31" s="16">
        <v>29</v>
      </c>
      <c r="B31" s="17" t="s">
        <v>319</v>
      </c>
      <c r="C31" s="49">
        <v>83.07</v>
      </c>
      <c r="D31" s="49">
        <v>35501.74</v>
      </c>
      <c r="E31" s="51">
        <v>0.77</v>
      </c>
      <c r="F31" s="51">
        <v>0.34</v>
      </c>
      <c r="G31" s="51">
        <v>0.05</v>
      </c>
      <c r="H31" s="51">
        <v>1.96</v>
      </c>
      <c r="I31" s="51">
        <v>-6.02</v>
      </c>
      <c r="J31" s="51">
        <v>0.02</v>
      </c>
    </row>
    <row r="32" spans="1:10" s="4" customFormat="1" ht="27" customHeight="1">
      <c r="A32" s="16">
        <v>30</v>
      </c>
      <c r="B32" s="17" t="s">
        <v>320</v>
      </c>
      <c r="C32" s="49">
        <v>24.05</v>
      </c>
      <c r="D32" s="49">
        <v>34997.71</v>
      </c>
      <c r="E32" s="51">
        <v>0.76</v>
      </c>
      <c r="F32" s="51">
        <v>0.75</v>
      </c>
      <c r="G32" s="51">
        <v>0.21</v>
      </c>
      <c r="H32" s="51">
        <v>1.46</v>
      </c>
      <c r="I32" s="51">
        <v>-7.2</v>
      </c>
      <c r="J32" s="51">
        <v>0.02</v>
      </c>
    </row>
    <row r="33" spans="1:10" s="4" customFormat="1" ht="27" customHeight="1">
      <c r="A33" s="16">
        <v>31</v>
      </c>
      <c r="B33" s="17" t="s">
        <v>321</v>
      </c>
      <c r="C33" s="49">
        <v>2169.25</v>
      </c>
      <c r="D33" s="49">
        <v>34219.85</v>
      </c>
      <c r="E33" s="51">
        <v>0.74</v>
      </c>
      <c r="F33" s="51">
        <v>1.42</v>
      </c>
      <c r="G33" s="51">
        <v>0.3</v>
      </c>
      <c r="H33" s="51">
        <v>2.35</v>
      </c>
      <c r="I33" s="51">
        <v>-6.7</v>
      </c>
      <c r="J33" s="51">
        <v>0.03</v>
      </c>
    </row>
    <row r="34" spans="1:10" s="4" customFormat="1" ht="15" customHeight="1">
      <c r="A34" s="16">
        <v>32</v>
      </c>
      <c r="B34" s="17" t="s">
        <v>322</v>
      </c>
      <c r="C34" s="49">
        <v>1142.5999999999999</v>
      </c>
      <c r="D34" s="49">
        <v>32893.68</v>
      </c>
      <c r="E34" s="51">
        <v>0.71</v>
      </c>
      <c r="F34" s="51">
        <v>0.35</v>
      </c>
      <c r="G34" s="51">
        <v>0.06</v>
      </c>
      <c r="H34" s="51">
        <v>1.44</v>
      </c>
      <c r="I34" s="51">
        <v>-6.48</v>
      </c>
      <c r="J34" s="51">
        <v>0.02</v>
      </c>
    </row>
    <row r="35" spans="1:10" s="4" customFormat="1" ht="15" customHeight="1">
      <c r="A35" s="16">
        <v>33</v>
      </c>
      <c r="B35" s="17" t="s">
        <v>323</v>
      </c>
      <c r="C35" s="49">
        <v>6162.73</v>
      </c>
      <c r="D35" s="49">
        <v>32171.91</v>
      </c>
      <c r="E35" s="51">
        <v>0.69</v>
      </c>
      <c r="F35" s="51">
        <v>0.94</v>
      </c>
      <c r="G35" s="51">
        <v>0.21</v>
      </c>
      <c r="H35" s="51">
        <v>2.35</v>
      </c>
      <c r="I35" s="51">
        <v>-7.32</v>
      </c>
      <c r="J35" s="51">
        <v>0.04</v>
      </c>
    </row>
    <row r="36" spans="1:10" s="4" customFormat="1" ht="27" customHeight="1">
      <c r="A36" s="16">
        <v>34</v>
      </c>
      <c r="B36" s="17" t="s">
        <v>324</v>
      </c>
      <c r="C36" s="49">
        <v>6290.14</v>
      </c>
      <c r="D36" s="49">
        <v>31232.43</v>
      </c>
      <c r="E36" s="51">
        <v>0.67</v>
      </c>
      <c r="F36" s="51">
        <v>1.1000000000000001</v>
      </c>
      <c r="G36" s="51">
        <v>0.28999999999999998</v>
      </c>
      <c r="H36" s="51">
        <v>2.0099999999999998</v>
      </c>
      <c r="I36" s="51">
        <v>-15.6</v>
      </c>
      <c r="J36" s="51">
        <v>0.04</v>
      </c>
    </row>
    <row r="37" spans="1:10" s="4" customFormat="1" ht="15" customHeight="1">
      <c r="A37" s="16">
        <v>35</v>
      </c>
      <c r="B37" s="17" t="s">
        <v>325</v>
      </c>
      <c r="C37" s="49">
        <v>1126.49</v>
      </c>
      <c r="D37" s="49">
        <v>28812.5</v>
      </c>
      <c r="E37" s="51">
        <v>0.62</v>
      </c>
      <c r="F37" s="51">
        <v>1.69</v>
      </c>
      <c r="G37" s="51">
        <v>0.41</v>
      </c>
      <c r="H37" s="51">
        <v>3.17</v>
      </c>
      <c r="I37" s="51">
        <v>-12.98</v>
      </c>
      <c r="J37" s="51">
        <v>0.03</v>
      </c>
    </row>
    <row r="38" spans="1:10" s="4" customFormat="1" ht="15" customHeight="1">
      <c r="A38" s="16">
        <v>36</v>
      </c>
      <c r="B38" s="17" t="s">
        <v>326</v>
      </c>
      <c r="C38" s="49">
        <v>152.80000000000001</v>
      </c>
      <c r="D38" s="49">
        <v>28588.52</v>
      </c>
      <c r="E38" s="51">
        <v>0.62</v>
      </c>
      <c r="F38" s="51">
        <v>0.84</v>
      </c>
      <c r="G38" s="51">
        <v>0.15</v>
      </c>
      <c r="H38" s="51">
        <v>2.44</v>
      </c>
      <c r="I38" s="51">
        <v>-1.3</v>
      </c>
      <c r="J38" s="51">
        <v>0.03</v>
      </c>
    </row>
    <row r="39" spans="1:10" s="4" customFormat="1" ht="15" customHeight="1">
      <c r="A39" s="16">
        <v>37</v>
      </c>
      <c r="B39" s="17" t="s">
        <v>327</v>
      </c>
      <c r="C39" s="49">
        <v>131.56</v>
      </c>
      <c r="D39" s="49">
        <v>27122.37</v>
      </c>
      <c r="E39" s="51">
        <v>0.59</v>
      </c>
      <c r="F39" s="51">
        <v>1.4</v>
      </c>
      <c r="G39" s="51">
        <v>0.4</v>
      </c>
      <c r="H39" s="51">
        <v>2.11</v>
      </c>
      <c r="I39" s="51">
        <v>-11.77</v>
      </c>
      <c r="J39" s="51">
        <v>0.03</v>
      </c>
    </row>
    <row r="40" spans="1:10" s="4" customFormat="1" ht="27" customHeight="1">
      <c r="A40" s="16">
        <v>38</v>
      </c>
      <c r="B40" s="17" t="s">
        <v>328</v>
      </c>
      <c r="C40" s="49">
        <v>9414.16</v>
      </c>
      <c r="D40" s="49">
        <v>26879.78</v>
      </c>
      <c r="E40" s="51">
        <v>0.57999999999999996</v>
      </c>
      <c r="F40" s="51">
        <v>1.26</v>
      </c>
      <c r="G40" s="51">
        <v>0.33</v>
      </c>
      <c r="H40" s="51">
        <v>1.96</v>
      </c>
      <c r="I40" s="51">
        <v>-6.79</v>
      </c>
      <c r="J40" s="51">
        <v>0.03</v>
      </c>
    </row>
    <row r="41" spans="1:10" s="4" customFormat="1" ht="15" customHeight="1">
      <c r="A41" s="16">
        <v>39</v>
      </c>
      <c r="B41" s="17" t="s">
        <v>329</v>
      </c>
      <c r="C41" s="49">
        <v>39.950000000000003</v>
      </c>
      <c r="D41" s="49">
        <v>26637.71</v>
      </c>
      <c r="E41" s="51">
        <v>0.57999999999999996</v>
      </c>
      <c r="F41" s="51">
        <v>1.17</v>
      </c>
      <c r="G41" s="51">
        <v>0.31</v>
      </c>
      <c r="H41" s="51">
        <v>1.85</v>
      </c>
      <c r="I41" s="51">
        <v>-17.989999999999998</v>
      </c>
      <c r="J41" s="51">
        <v>0.02</v>
      </c>
    </row>
    <row r="42" spans="1:10" s="4" customFormat="1" ht="39" customHeight="1">
      <c r="A42" s="16">
        <v>40</v>
      </c>
      <c r="B42" s="17" t="s">
        <v>330</v>
      </c>
      <c r="C42" s="49">
        <v>406.35</v>
      </c>
      <c r="D42" s="49">
        <v>26420.09</v>
      </c>
      <c r="E42" s="51">
        <v>0.56999999999999995</v>
      </c>
      <c r="F42" s="51">
        <v>1.1399999999999999</v>
      </c>
      <c r="G42" s="51">
        <v>0.37</v>
      </c>
      <c r="H42" s="51">
        <v>1.34</v>
      </c>
      <c r="I42" s="51">
        <v>-7.36</v>
      </c>
      <c r="J42" s="51">
        <v>0.03</v>
      </c>
    </row>
    <row r="43" spans="1:10" s="4" customFormat="1" ht="15" customHeight="1">
      <c r="A43" s="16">
        <v>41</v>
      </c>
      <c r="B43" s="17" t="s">
        <v>331</v>
      </c>
      <c r="C43" s="49">
        <v>241.72</v>
      </c>
      <c r="D43" s="49">
        <v>23929.03</v>
      </c>
      <c r="E43" s="51">
        <v>0.52</v>
      </c>
      <c r="F43" s="51">
        <v>1.62</v>
      </c>
      <c r="G43" s="51">
        <v>0.42</v>
      </c>
      <c r="H43" s="51">
        <v>3.09</v>
      </c>
      <c r="I43" s="51">
        <v>-5.98</v>
      </c>
      <c r="J43" s="51">
        <v>0.03</v>
      </c>
    </row>
    <row r="44" spans="1:10" s="4" customFormat="1" ht="15" customHeight="1">
      <c r="A44" s="16">
        <v>42</v>
      </c>
      <c r="B44" s="17" t="s">
        <v>332</v>
      </c>
      <c r="C44" s="49">
        <v>27.3</v>
      </c>
      <c r="D44" s="49">
        <v>23118.55</v>
      </c>
      <c r="E44" s="51">
        <v>0.5</v>
      </c>
      <c r="F44" s="51">
        <v>1.36</v>
      </c>
      <c r="G44" s="51">
        <v>0.28999999999999998</v>
      </c>
      <c r="H44" s="51">
        <v>2.08</v>
      </c>
      <c r="I44" s="51">
        <v>-18.170000000000002</v>
      </c>
      <c r="J44" s="51">
        <v>0.02</v>
      </c>
    </row>
    <row r="45" spans="1:10" s="4" customFormat="1" ht="15" customHeight="1">
      <c r="A45" s="16">
        <v>43</v>
      </c>
      <c r="B45" s="17" t="s">
        <v>333</v>
      </c>
      <c r="C45" s="49">
        <v>617.79</v>
      </c>
      <c r="D45" s="49">
        <v>23102.73</v>
      </c>
      <c r="E45" s="51">
        <v>0.5</v>
      </c>
      <c r="F45" s="51">
        <v>2.1</v>
      </c>
      <c r="G45" s="51">
        <v>0.28999999999999998</v>
      </c>
      <c r="H45" s="51">
        <v>4.0599999999999996</v>
      </c>
      <c r="I45" s="51">
        <v>-26.98</v>
      </c>
      <c r="J45" s="51">
        <v>0.04</v>
      </c>
    </row>
    <row r="46" spans="1:10" s="4" customFormat="1" ht="27" customHeight="1">
      <c r="A46" s="16">
        <v>44</v>
      </c>
      <c r="B46" s="17" t="s">
        <v>334</v>
      </c>
      <c r="C46" s="49">
        <v>224.6</v>
      </c>
      <c r="D46" s="49">
        <v>22760.25</v>
      </c>
      <c r="E46" s="51">
        <v>0.49</v>
      </c>
      <c r="F46" s="51">
        <v>1.28</v>
      </c>
      <c r="G46" s="51">
        <v>0.39</v>
      </c>
      <c r="H46" s="51">
        <v>2.84</v>
      </c>
      <c r="I46" s="51">
        <v>-17.670000000000002</v>
      </c>
      <c r="J46" s="51">
        <v>0.03</v>
      </c>
    </row>
    <row r="47" spans="1:10" s="4" customFormat="1" ht="15" customHeight="1">
      <c r="A47" s="16">
        <v>45</v>
      </c>
      <c r="B47" s="17" t="s">
        <v>335</v>
      </c>
      <c r="C47" s="49">
        <v>371.72</v>
      </c>
      <c r="D47" s="49">
        <v>20764.259999999998</v>
      </c>
      <c r="E47" s="51">
        <v>0.45</v>
      </c>
      <c r="F47" s="51">
        <v>1.74</v>
      </c>
      <c r="G47" s="51">
        <v>0.42</v>
      </c>
      <c r="H47" s="51">
        <v>3.4</v>
      </c>
      <c r="I47" s="51">
        <v>-17.329999999999998</v>
      </c>
      <c r="J47" s="51">
        <v>0.03</v>
      </c>
    </row>
    <row r="48" spans="1:10" s="4" customFormat="1" ht="15" customHeight="1">
      <c r="A48" s="16">
        <v>46</v>
      </c>
      <c r="B48" s="17" t="s">
        <v>336</v>
      </c>
      <c r="C48" s="49">
        <v>161.25</v>
      </c>
      <c r="D48" s="49">
        <v>20423.54</v>
      </c>
      <c r="E48" s="51">
        <v>0.44</v>
      </c>
      <c r="F48" s="51">
        <v>0.56000000000000005</v>
      </c>
      <c r="G48" s="51">
        <v>0.14000000000000001</v>
      </c>
      <c r="H48" s="51">
        <v>1.64</v>
      </c>
      <c r="I48" s="51">
        <v>-10.02</v>
      </c>
      <c r="J48" s="51">
        <v>0.02</v>
      </c>
    </row>
    <row r="49" spans="1:10" s="4" customFormat="1" ht="15" customHeight="1">
      <c r="A49" s="16">
        <v>47</v>
      </c>
      <c r="B49" s="17" t="s">
        <v>337</v>
      </c>
      <c r="C49" s="49">
        <v>4510.1400000000003</v>
      </c>
      <c r="D49" s="49">
        <v>19305.21</v>
      </c>
      <c r="E49" s="51">
        <v>0.42</v>
      </c>
      <c r="F49" s="51">
        <v>1.05</v>
      </c>
      <c r="G49" s="51">
        <v>0.23</v>
      </c>
      <c r="H49" s="51">
        <v>2.84</v>
      </c>
      <c r="I49" s="51">
        <v>-13.33</v>
      </c>
      <c r="J49" s="51">
        <v>0.04</v>
      </c>
    </row>
    <row r="50" spans="1:10" s="4" customFormat="1" ht="15" customHeight="1">
      <c r="A50" s="16">
        <v>48</v>
      </c>
      <c r="B50" s="17" t="s">
        <v>338</v>
      </c>
      <c r="C50" s="49">
        <v>1849.61</v>
      </c>
      <c r="D50" s="49">
        <v>18245.830000000002</v>
      </c>
      <c r="E50" s="51">
        <v>0.39</v>
      </c>
      <c r="F50" s="51">
        <v>0.83</v>
      </c>
      <c r="G50" s="51">
        <v>7.0000000000000007E-2</v>
      </c>
      <c r="H50" s="51">
        <v>4.03</v>
      </c>
      <c r="I50" s="51">
        <v>-13.63</v>
      </c>
      <c r="J50" s="51">
        <v>0.05</v>
      </c>
    </row>
    <row r="51" spans="1:10" s="4" customFormat="1" ht="27" customHeight="1">
      <c r="A51" s="16">
        <v>49</v>
      </c>
      <c r="B51" s="17" t="s">
        <v>339</v>
      </c>
      <c r="C51" s="49">
        <v>96.05</v>
      </c>
      <c r="D51" s="49">
        <v>17927.8</v>
      </c>
      <c r="E51" s="51">
        <v>0.39</v>
      </c>
      <c r="F51" s="51">
        <v>0.82</v>
      </c>
      <c r="G51" s="51">
        <v>0.04</v>
      </c>
      <c r="H51" s="51">
        <v>3.64</v>
      </c>
      <c r="I51" s="51">
        <v>-11.09</v>
      </c>
      <c r="J51" s="51">
        <v>0.03</v>
      </c>
    </row>
    <row r="52" spans="1:10" s="4" customFormat="1" ht="15" customHeight="1">
      <c r="A52" s="16">
        <v>50</v>
      </c>
      <c r="B52" s="17" t="s">
        <v>340</v>
      </c>
      <c r="C52" s="49">
        <v>510.09</v>
      </c>
      <c r="D52" s="49">
        <v>7677.43</v>
      </c>
      <c r="E52" s="51">
        <v>0.17</v>
      </c>
      <c r="F52" s="51">
        <v>1.86</v>
      </c>
      <c r="G52" s="51">
        <v>0.09</v>
      </c>
      <c r="H52" s="51">
        <v>3.85</v>
      </c>
      <c r="I52" s="51">
        <v>-11.85</v>
      </c>
      <c r="J52" s="51">
        <v>0.08</v>
      </c>
    </row>
    <row r="53" spans="1:10" s="4" customFormat="1" ht="24.75" customHeight="1">
      <c r="A53" s="511" t="s">
        <v>341</v>
      </c>
      <c r="B53" s="511"/>
      <c r="C53" s="511"/>
      <c r="D53" s="511"/>
      <c r="E53" s="511"/>
      <c r="F53" s="511"/>
      <c r="G53" s="511"/>
      <c r="H53" s="511"/>
      <c r="I53" s="511"/>
      <c r="J53" s="511"/>
    </row>
    <row r="54" spans="1:10" s="4" customFormat="1" ht="24" customHeight="1">
      <c r="A54" s="511" t="s">
        <v>284</v>
      </c>
      <c r="B54" s="511"/>
      <c r="C54" s="511"/>
      <c r="D54" s="511"/>
      <c r="E54" s="511"/>
      <c r="F54" s="511"/>
      <c r="G54" s="511"/>
      <c r="H54" s="511"/>
      <c r="I54" s="511"/>
      <c r="J54" s="511"/>
    </row>
    <row r="55" spans="1:10" s="4" customFormat="1" ht="13.5" customHeight="1">
      <c r="A55" s="511" t="s">
        <v>342</v>
      </c>
      <c r="B55" s="511"/>
      <c r="C55" s="511"/>
      <c r="D55" s="511"/>
      <c r="E55" s="511"/>
      <c r="F55" s="511"/>
      <c r="G55" s="511"/>
      <c r="H55" s="511"/>
      <c r="I55" s="511"/>
      <c r="J55" s="511"/>
    </row>
    <row r="56" spans="1:10" s="4" customFormat="1" ht="24" customHeight="1">
      <c r="A56" s="511" t="s">
        <v>286</v>
      </c>
      <c r="B56" s="511"/>
      <c r="C56" s="511"/>
      <c r="D56" s="511"/>
      <c r="E56" s="511"/>
      <c r="F56" s="511"/>
      <c r="G56" s="511"/>
      <c r="H56" s="511"/>
      <c r="I56" s="511"/>
      <c r="J56" s="511"/>
    </row>
    <row r="57" spans="1:10" s="4" customFormat="1" ht="13.5" customHeight="1">
      <c r="A57" s="511" t="s">
        <v>343</v>
      </c>
      <c r="B57" s="511"/>
      <c r="C57" s="511"/>
      <c r="D57" s="511"/>
      <c r="E57" s="511"/>
      <c r="F57" s="511"/>
      <c r="G57" s="511"/>
      <c r="H57" s="511"/>
      <c r="I57" s="511"/>
      <c r="J57" s="511"/>
    </row>
    <row r="58" spans="1:10" s="4" customFormat="1" ht="13.5" customHeight="1">
      <c r="A58" s="511" t="s">
        <v>241</v>
      </c>
      <c r="B58" s="511"/>
      <c r="C58" s="511"/>
      <c r="D58" s="511"/>
      <c r="E58" s="511"/>
      <c r="F58" s="511"/>
      <c r="G58" s="511"/>
      <c r="H58" s="511"/>
      <c r="I58" s="511"/>
      <c r="J58" s="511"/>
    </row>
    <row r="59" spans="1:10" s="4" customFormat="1" ht="26.15" customHeight="1"/>
  </sheetData>
  <mergeCells count="7">
    <mergeCell ref="A58:J58"/>
    <mergeCell ref="A1:K1"/>
    <mergeCell ref="A53:J53"/>
    <mergeCell ref="A54:J54"/>
    <mergeCell ref="A55:J55"/>
    <mergeCell ref="A56:J56"/>
    <mergeCell ref="A57:J57"/>
  </mergeCells>
  <pageMargins left="0.78431372549019618" right="0.78431372549019618" top="0.98039215686274517" bottom="0.98039215686274517" header="0.50980392156862753" footer="0.50980392156862753"/>
  <pageSetup paperSize="9" scale="38"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workbookViewId="0">
      <selection sqref="A1:B1"/>
    </sheetView>
  </sheetViews>
  <sheetFormatPr defaultRowHeight="12.5"/>
  <cols>
    <col min="1" max="1" width="6.26953125" bestFit="1" customWidth="1"/>
    <col min="2" max="2" width="40.26953125" bestFit="1" customWidth="1"/>
    <col min="3" max="3" width="13.26953125" bestFit="1" customWidth="1"/>
    <col min="4" max="4" width="13" bestFit="1" customWidth="1"/>
    <col min="5" max="5" width="10.453125" bestFit="1" customWidth="1"/>
    <col min="6" max="6" width="7.54296875" bestFit="1" customWidth="1"/>
    <col min="7" max="7" width="6.1796875" bestFit="1" customWidth="1"/>
    <col min="8" max="8" width="10.26953125" bestFit="1" customWidth="1"/>
    <col min="9" max="9" width="12.54296875" bestFit="1" customWidth="1"/>
    <col min="10" max="10" width="12.1796875" bestFit="1" customWidth="1"/>
    <col min="11" max="11" width="14.26953125" bestFit="1" customWidth="1"/>
    <col min="12" max="12" width="4.7265625" bestFit="1" customWidth="1"/>
  </cols>
  <sheetData>
    <row r="1" spans="1:10" ht="15.75" customHeight="1">
      <c r="A1" s="553" t="s">
        <v>344</v>
      </c>
      <c r="B1" s="553"/>
    </row>
    <row r="2" spans="1:10" s="4" customFormat="1" ht="43.5" customHeight="1">
      <c r="A2" s="42" t="s">
        <v>345</v>
      </c>
      <c r="B2" s="42" t="s">
        <v>244</v>
      </c>
      <c r="C2" s="42" t="s">
        <v>346</v>
      </c>
      <c r="D2" s="42" t="s">
        <v>347</v>
      </c>
      <c r="E2" s="42" t="s">
        <v>348</v>
      </c>
      <c r="F2" s="42" t="s">
        <v>248</v>
      </c>
      <c r="G2" s="42" t="s">
        <v>349</v>
      </c>
      <c r="H2" s="42" t="s">
        <v>350</v>
      </c>
      <c r="I2" s="42" t="s">
        <v>351</v>
      </c>
      <c r="J2" s="42" t="s">
        <v>352</v>
      </c>
    </row>
    <row r="3" spans="1:10" s="4" customFormat="1" ht="18" customHeight="1">
      <c r="A3" s="52">
        <v>1</v>
      </c>
      <c r="B3" s="53" t="s">
        <v>353</v>
      </c>
      <c r="C3" s="54">
        <v>547.75244729999997</v>
      </c>
      <c r="D3" s="55">
        <v>498613.2746</v>
      </c>
      <c r="E3" s="56">
        <v>11.33</v>
      </c>
      <c r="F3" s="56">
        <v>1.02</v>
      </c>
      <c r="G3" s="56">
        <v>0.55000000000000004</v>
      </c>
      <c r="H3" s="56">
        <v>0</v>
      </c>
      <c r="I3" s="56">
        <v>0</v>
      </c>
      <c r="J3" s="53" t="s">
        <v>354</v>
      </c>
    </row>
    <row r="4" spans="1:10" s="4" customFormat="1" ht="18" customHeight="1">
      <c r="A4" s="52">
        <v>2</v>
      </c>
      <c r="B4" s="53" t="s">
        <v>254</v>
      </c>
      <c r="C4" s="54">
        <v>6339.2363990000003</v>
      </c>
      <c r="D4" s="55">
        <v>436053.1825</v>
      </c>
      <c r="E4" s="56">
        <v>9.91</v>
      </c>
      <c r="F4" s="56">
        <v>1</v>
      </c>
      <c r="G4" s="56">
        <v>0.3</v>
      </c>
      <c r="H4" s="56">
        <v>0</v>
      </c>
      <c r="I4" s="56">
        <v>0</v>
      </c>
      <c r="J4" s="53" t="s">
        <v>354</v>
      </c>
    </row>
    <row r="5" spans="1:10" s="4" customFormat="1" ht="18" customHeight="1">
      <c r="A5" s="52">
        <v>3</v>
      </c>
      <c r="B5" s="53" t="s">
        <v>255</v>
      </c>
      <c r="C5" s="54">
        <v>346.23269199999999</v>
      </c>
      <c r="D5" s="55">
        <v>369290.49589999998</v>
      </c>
      <c r="E5" s="56">
        <v>8.39</v>
      </c>
      <c r="F5" s="56">
        <v>1.21</v>
      </c>
      <c r="G5" s="56">
        <v>0.51</v>
      </c>
      <c r="H5" s="56">
        <v>0</v>
      </c>
      <c r="I5" s="56">
        <v>0</v>
      </c>
      <c r="J5" s="53" t="s">
        <v>354</v>
      </c>
    </row>
    <row r="6" spans="1:10" s="4" customFormat="1" ht="18" customHeight="1">
      <c r="A6" s="52">
        <v>4</v>
      </c>
      <c r="B6" s="53" t="s">
        <v>355</v>
      </c>
      <c r="C6" s="54">
        <v>1294.326188</v>
      </c>
      <c r="D6" s="55">
        <v>315817.61599999998</v>
      </c>
      <c r="E6" s="56">
        <v>7.18</v>
      </c>
      <c r="F6" s="56">
        <v>1.41</v>
      </c>
      <c r="G6" s="56">
        <v>0.55000000000000004</v>
      </c>
      <c r="H6" s="56">
        <v>0</v>
      </c>
      <c r="I6" s="56">
        <v>0</v>
      </c>
      <c r="J6" s="53" t="s">
        <v>354</v>
      </c>
    </row>
    <row r="7" spans="1:10" s="4" customFormat="1" ht="18" customHeight="1">
      <c r="A7" s="52">
        <v>5</v>
      </c>
      <c r="B7" s="53" t="s">
        <v>356</v>
      </c>
      <c r="C7" s="54">
        <v>2182.8097029999999</v>
      </c>
      <c r="D7" s="55">
        <v>280554.4889</v>
      </c>
      <c r="E7" s="56">
        <v>6.38</v>
      </c>
      <c r="F7" s="56">
        <v>0.35</v>
      </c>
      <c r="G7" s="56">
        <v>0.03</v>
      </c>
      <c r="H7" s="56">
        <v>0</v>
      </c>
      <c r="I7" s="56">
        <v>0</v>
      </c>
      <c r="J7" s="53" t="s">
        <v>354</v>
      </c>
    </row>
    <row r="8" spans="1:10" s="4" customFormat="1" ht="18" customHeight="1">
      <c r="A8" s="52">
        <v>6</v>
      </c>
      <c r="B8" s="53" t="s">
        <v>357</v>
      </c>
      <c r="C8" s="54">
        <v>375.23847060000003</v>
      </c>
      <c r="D8" s="55">
        <v>212424.4088</v>
      </c>
      <c r="E8" s="56">
        <v>4.83</v>
      </c>
      <c r="F8" s="56">
        <v>0.25</v>
      </c>
      <c r="G8" s="56">
        <v>0.03</v>
      </c>
      <c r="H8" s="56">
        <v>0</v>
      </c>
      <c r="I8" s="56">
        <v>0</v>
      </c>
      <c r="J8" s="53" t="s">
        <v>354</v>
      </c>
    </row>
    <row r="9" spans="1:10" s="4" customFormat="1" ht="18" customHeight="1">
      <c r="A9" s="52">
        <v>7</v>
      </c>
      <c r="B9" s="53" t="s">
        <v>358</v>
      </c>
      <c r="C9" s="54">
        <v>956.13606349999998</v>
      </c>
      <c r="D9" s="55">
        <v>207708.1482</v>
      </c>
      <c r="E9" s="56">
        <v>4.72</v>
      </c>
      <c r="F9" s="56">
        <v>0.98</v>
      </c>
      <c r="G9" s="56">
        <v>0.4</v>
      </c>
      <c r="H9" s="56">
        <v>0</v>
      </c>
      <c r="I9" s="56">
        <v>0</v>
      </c>
      <c r="J9" s="53" t="s">
        <v>354</v>
      </c>
    </row>
    <row r="10" spans="1:10" s="4" customFormat="1" ht="18" customHeight="1">
      <c r="A10" s="52">
        <v>8</v>
      </c>
      <c r="B10" s="53" t="s">
        <v>359</v>
      </c>
      <c r="C10" s="54">
        <v>1229.0163849999999</v>
      </c>
      <c r="D10" s="55">
        <v>173420.23920000001</v>
      </c>
      <c r="E10" s="56">
        <v>3.94</v>
      </c>
      <c r="F10" s="56">
        <v>0.78</v>
      </c>
      <c r="G10" s="56">
        <v>0.27</v>
      </c>
      <c r="H10" s="56">
        <v>0</v>
      </c>
      <c r="I10" s="56">
        <v>0</v>
      </c>
      <c r="J10" s="53" t="s">
        <v>354</v>
      </c>
    </row>
    <row r="11" spans="1:10" s="4" customFormat="1" ht="18" customHeight="1">
      <c r="A11" s="52">
        <v>9</v>
      </c>
      <c r="B11" s="53" t="s">
        <v>360</v>
      </c>
      <c r="C11" s="54">
        <v>564.04806900000005</v>
      </c>
      <c r="D11" s="55">
        <v>159563.51569999999</v>
      </c>
      <c r="E11" s="56">
        <v>3.63</v>
      </c>
      <c r="F11" s="56">
        <v>1.31</v>
      </c>
      <c r="G11" s="56">
        <v>0.54</v>
      </c>
      <c r="H11" s="56">
        <v>0</v>
      </c>
      <c r="I11" s="56">
        <v>0</v>
      </c>
      <c r="J11" s="53" t="s">
        <v>354</v>
      </c>
    </row>
    <row r="12" spans="1:10" s="4" customFormat="1" ht="18" customHeight="1">
      <c r="A12" s="52">
        <v>10</v>
      </c>
      <c r="B12" s="53" t="s">
        <v>361</v>
      </c>
      <c r="C12" s="54">
        <v>216.4812057</v>
      </c>
      <c r="D12" s="55">
        <v>156438.37359999999</v>
      </c>
      <c r="E12" s="56">
        <v>3.56</v>
      </c>
      <c r="F12" s="56">
        <v>0.64</v>
      </c>
      <c r="G12" s="56">
        <v>0.22</v>
      </c>
      <c r="H12" s="56">
        <v>0</v>
      </c>
      <c r="I12" s="56">
        <v>0</v>
      </c>
      <c r="J12" s="53" t="s">
        <v>354</v>
      </c>
    </row>
    <row r="13" spans="1:10" s="4" customFormat="1" ht="18" customHeight="1">
      <c r="A13" s="52">
        <v>11</v>
      </c>
      <c r="B13" s="53" t="s">
        <v>362</v>
      </c>
      <c r="C13" s="54">
        <v>280.6958224</v>
      </c>
      <c r="D13" s="55">
        <v>148049.902</v>
      </c>
      <c r="E13" s="56">
        <v>3.37</v>
      </c>
      <c r="F13" s="56">
        <v>1.29</v>
      </c>
      <c r="G13" s="56">
        <v>0.54</v>
      </c>
      <c r="H13" s="56">
        <v>0</v>
      </c>
      <c r="I13" s="56">
        <v>0</v>
      </c>
      <c r="J13" s="53" t="s">
        <v>354</v>
      </c>
    </row>
    <row r="14" spans="1:10" s="4" customFormat="1" ht="18" customHeight="1">
      <c r="A14" s="52">
        <v>12</v>
      </c>
      <c r="B14" s="53" t="s">
        <v>363</v>
      </c>
      <c r="C14" s="54">
        <v>2727.7786780000001</v>
      </c>
      <c r="D14" s="55">
        <v>118509.96709999999</v>
      </c>
      <c r="E14" s="56">
        <v>2.69</v>
      </c>
      <c r="F14" s="56">
        <v>0.87</v>
      </c>
      <c r="G14" s="56">
        <v>0.13</v>
      </c>
      <c r="H14" s="56">
        <v>0</v>
      </c>
      <c r="I14" s="56">
        <v>0</v>
      </c>
      <c r="J14" s="53" t="s">
        <v>354</v>
      </c>
    </row>
    <row r="15" spans="1:10" s="4" customFormat="1" ht="18" customHeight="1">
      <c r="A15" s="52">
        <v>13</v>
      </c>
      <c r="B15" s="53" t="s">
        <v>265</v>
      </c>
      <c r="C15" s="54">
        <v>120.3303138</v>
      </c>
      <c r="D15" s="55">
        <v>114855.02220000001</v>
      </c>
      <c r="E15" s="56">
        <v>2.61</v>
      </c>
      <c r="F15" s="56">
        <v>1.55</v>
      </c>
      <c r="G15" s="56">
        <v>0.49</v>
      </c>
      <c r="H15" s="56">
        <v>0</v>
      </c>
      <c r="I15" s="56">
        <v>0</v>
      </c>
      <c r="J15" s="53" t="s">
        <v>354</v>
      </c>
    </row>
    <row r="16" spans="1:10" s="4" customFormat="1" ht="18" customHeight="1">
      <c r="A16" s="52">
        <v>14</v>
      </c>
      <c r="B16" s="53" t="s">
        <v>364</v>
      </c>
      <c r="C16" s="54">
        <v>892.46115339999994</v>
      </c>
      <c r="D16" s="55">
        <v>114233.6936</v>
      </c>
      <c r="E16" s="56">
        <v>2.6</v>
      </c>
      <c r="F16" s="56">
        <v>1.74</v>
      </c>
      <c r="G16" s="56">
        <v>0.5</v>
      </c>
      <c r="H16" s="56">
        <v>0</v>
      </c>
      <c r="I16" s="56">
        <v>0</v>
      </c>
      <c r="J16" s="53" t="s">
        <v>354</v>
      </c>
    </row>
    <row r="17" spans="1:10" s="4" customFormat="1" ht="18" customHeight="1">
      <c r="A17" s="52">
        <v>15</v>
      </c>
      <c r="B17" s="53" t="s">
        <v>365</v>
      </c>
      <c r="C17" s="54">
        <v>151.04003</v>
      </c>
      <c r="D17" s="54">
        <v>84166.214800000002</v>
      </c>
      <c r="E17" s="56">
        <v>1.91</v>
      </c>
      <c r="F17" s="56">
        <v>1.31</v>
      </c>
      <c r="G17" s="56">
        <v>0.42</v>
      </c>
      <c r="H17" s="56">
        <v>0</v>
      </c>
      <c r="I17" s="56">
        <v>0</v>
      </c>
      <c r="J17" s="53" t="s">
        <v>354</v>
      </c>
    </row>
    <row r="18" spans="1:10" s="4" customFormat="1" ht="18" customHeight="1">
      <c r="A18" s="52">
        <v>16</v>
      </c>
      <c r="B18" s="53" t="s">
        <v>366</v>
      </c>
      <c r="C18" s="54">
        <v>95.919779000000005</v>
      </c>
      <c r="D18" s="54">
        <v>82438.141130000004</v>
      </c>
      <c r="E18" s="56">
        <v>1.87</v>
      </c>
      <c r="F18" s="56">
        <v>0.92</v>
      </c>
      <c r="G18" s="56">
        <v>0.34</v>
      </c>
      <c r="H18" s="56">
        <v>0</v>
      </c>
      <c r="I18" s="56">
        <v>0</v>
      </c>
      <c r="J18" s="53" t="s">
        <v>354</v>
      </c>
    </row>
    <row r="19" spans="1:10" s="4" customFormat="1" ht="18" customHeight="1">
      <c r="A19" s="52">
        <v>17</v>
      </c>
      <c r="B19" s="53" t="s">
        <v>367</v>
      </c>
      <c r="C19" s="54">
        <v>693.44185500000003</v>
      </c>
      <c r="D19" s="54">
        <v>65323.113709999998</v>
      </c>
      <c r="E19" s="56">
        <v>1.48</v>
      </c>
      <c r="F19" s="56">
        <v>1.7</v>
      </c>
      <c r="G19" s="56">
        <v>0.35</v>
      </c>
      <c r="H19" s="56">
        <v>0</v>
      </c>
      <c r="I19" s="56">
        <v>0</v>
      </c>
      <c r="J19" s="53" t="s">
        <v>354</v>
      </c>
    </row>
    <row r="20" spans="1:10" s="4" customFormat="1" ht="18" customHeight="1">
      <c r="A20" s="52">
        <v>18</v>
      </c>
      <c r="B20" s="53" t="s">
        <v>368</v>
      </c>
      <c r="C20" s="54">
        <v>542.73301919999994</v>
      </c>
      <c r="D20" s="54">
        <v>58762.333610000001</v>
      </c>
      <c r="E20" s="56">
        <v>1.34</v>
      </c>
      <c r="F20" s="56">
        <v>0.43</v>
      </c>
      <c r="G20" s="56">
        <v>0.08</v>
      </c>
      <c r="H20" s="56">
        <v>0</v>
      </c>
      <c r="I20" s="56">
        <v>0</v>
      </c>
      <c r="J20" s="53" t="s">
        <v>354</v>
      </c>
    </row>
    <row r="21" spans="1:10" s="4" customFormat="1" ht="18" customHeight="1">
      <c r="A21" s="52">
        <v>19</v>
      </c>
      <c r="B21" s="53" t="s">
        <v>369</v>
      </c>
      <c r="C21" s="54">
        <v>96.415716000000003</v>
      </c>
      <c r="D21" s="54">
        <v>57359.98083</v>
      </c>
      <c r="E21" s="56">
        <v>1.3</v>
      </c>
      <c r="F21" s="56">
        <v>0.63</v>
      </c>
      <c r="G21" s="56">
        <v>0.17</v>
      </c>
      <c r="H21" s="56">
        <v>0</v>
      </c>
      <c r="I21" s="56">
        <v>0</v>
      </c>
      <c r="J21" s="53" t="s">
        <v>354</v>
      </c>
    </row>
    <row r="22" spans="1:10" s="4" customFormat="1" ht="18" customHeight="1">
      <c r="A22" s="52">
        <v>20</v>
      </c>
      <c r="B22" s="53" t="s">
        <v>272</v>
      </c>
      <c r="C22" s="54">
        <v>88.778616</v>
      </c>
      <c r="D22" s="54">
        <v>53108.734369999998</v>
      </c>
      <c r="E22" s="56">
        <v>1.21</v>
      </c>
      <c r="F22" s="56">
        <v>0.94</v>
      </c>
      <c r="G22" s="56">
        <v>0.21</v>
      </c>
      <c r="H22" s="56">
        <v>0</v>
      </c>
      <c r="I22" s="56">
        <v>0</v>
      </c>
      <c r="J22" s="53" t="s">
        <v>354</v>
      </c>
    </row>
    <row r="23" spans="1:10" s="4" customFormat="1" ht="18" customHeight="1">
      <c r="A23" s="52">
        <v>21</v>
      </c>
      <c r="B23" s="53" t="s">
        <v>370</v>
      </c>
      <c r="C23" s="54">
        <v>9894.5572800000009</v>
      </c>
      <c r="D23" s="54">
        <v>48957.78501</v>
      </c>
      <c r="E23" s="56">
        <v>1.1100000000000001</v>
      </c>
      <c r="F23" s="56">
        <v>0.61</v>
      </c>
      <c r="G23" s="56">
        <v>0.13</v>
      </c>
      <c r="H23" s="56">
        <v>0</v>
      </c>
      <c r="I23" s="56">
        <v>0</v>
      </c>
      <c r="J23" s="53" t="s">
        <v>354</v>
      </c>
    </row>
    <row r="24" spans="1:10" s="4" customFormat="1" ht="18" customHeight="1">
      <c r="A24" s="52">
        <v>22</v>
      </c>
      <c r="B24" s="53" t="s">
        <v>371</v>
      </c>
      <c r="C24" s="54">
        <v>288.62044300000002</v>
      </c>
      <c r="D24" s="54">
        <v>49004.366370000003</v>
      </c>
      <c r="E24" s="56">
        <v>1.1100000000000001</v>
      </c>
      <c r="F24" s="56">
        <v>1.25</v>
      </c>
      <c r="G24" s="56">
        <v>0.44</v>
      </c>
      <c r="H24" s="56">
        <v>0</v>
      </c>
      <c r="I24" s="56">
        <v>0</v>
      </c>
      <c r="J24" s="53" t="s">
        <v>354</v>
      </c>
    </row>
    <row r="25" spans="1:10" s="4" customFormat="1" ht="18" customHeight="1">
      <c r="A25" s="52">
        <v>23</v>
      </c>
      <c r="B25" s="53" t="s">
        <v>372</v>
      </c>
      <c r="C25" s="54">
        <v>493.05530099999999</v>
      </c>
      <c r="D25" s="54">
        <v>48214.603309999999</v>
      </c>
      <c r="E25" s="56">
        <v>1.1000000000000001</v>
      </c>
      <c r="F25" s="56">
        <v>0.34</v>
      </c>
      <c r="G25" s="56">
        <v>0.05</v>
      </c>
      <c r="H25" s="56">
        <v>0</v>
      </c>
      <c r="I25" s="56">
        <v>0</v>
      </c>
      <c r="J25" s="53" t="s">
        <v>354</v>
      </c>
    </row>
    <row r="26" spans="1:10" s="4" customFormat="1" ht="18" customHeight="1">
      <c r="A26" s="52">
        <v>24</v>
      </c>
      <c r="B26" s="53" t="s">
        <v>373</v>
      </c>
      <c r="C26" s="54">
        <v>621.596272</v>
      </c>
      <c r="D26" s="54">
        <v>44263.995029999998</v>
      </c>
      <c r="E26" s="56">
        <v>1.01</v>
      </c>
      <c r="F26" s="56">
        <v>1.46</v>
      </c>
      <c r="G26" s="56">
        <v>0.49</v>
      </c>
      <c r="H26" s="56">
        <v>0</v>
      </c>
      <c r="I26" s="56">
        <v>0</v>
      </c>
      <c r="J26" s="53" t="s">
        <v>354</v>
      </c>
    </row>
    <row r="27" spans="1:10" s="4" customFormat="1" ht="18" customHeight="1">
      <c r="A27" s="52">
        <v>25</v>
      </c>
      <c r="B27" s="53" t="s">
        <v>374</v>
      </c>
      <c r="C27" s="54">
        <v>5231.5896480000001</v>
      </c>
      <c r="D27" s="54">
        <v>43302.33064</v>
      </c>
      <c r="E27" s="56">
        <v>0.98</v>
      </c>
      <c r="F27" s="56">
        <v>0.37</v>
      </c>
      <c r="G27" s="56">
        <v>0.06</v>
      </c>
      <c r="H27" s="56">
        <v>0</v>
      </c>
      <c r="I27" s="56">
        <v>0</v>
      </c>
      <c r="J27" s="53" t="s">
        <v>354</v>
      </c>
    </row>
    <row r="28" spans="1:10" s="4" customFormat="1" ht="18" customHeight="1">
      <c r="A28" s="52">
        <v>26</v>
      </c>
      <c r="B28" s="53" t="s">
        <v>375</v>
      </c>
      <c r="C28" s="54">
        <v>239.92753300000001</v>
      </c>
      <c r="D28" s="54">
        <v>41165.936289999998</v>
      </c>
      <c r="E28" s="56">
        <v>0.94</v>
      </c>
      <c r="F28" s="56">
        <v>0.64</v>
      </c>
      <c r="G28" s="56">
        <v>0.1</v>
      </c>
      <c r="H28" s="56">
        <v>0</v>
      </c>
      <c r="I28" s="56">
        <v>0</v>
      </c>
      <c r="J28" s="53" t="s">
        <v>354</v>
      </c>
    </row>
    <row r="29" spans="1:10" s="4" customFormat="1" ht="18" customHeight="1">
      <c r="A29" s="52">
        <v>27</v>
      </c>
      <c r="B29" s="53" t="s">
        <v>376</v>
      </c>
      <c r="C29" s="54">
        <v>1207.242657</v>
      </c>
      <c r="D29" s="54">
        <v>39956.192669999997</v>
      </c>
      <c r="E29" s="56">
        <v>0.91</v>
      </c>
      <c r="F29" s="56">
        <v>0.35</v>
      </c>
      <c r="G29" s="56">
        <v>0.06</v>
      </c>
      <c r="H29" s="56">
        <v>0</v>
      </c>
      <c r="I29" s="56">
        <v>0</v>
      </c>
      <c r="J29" s="53" t="s">
        <v>354</v>
      </c>
    </row>
    <row r="30" spans="1:10" s="4" customFormat="1" ht="18" customHeight="1">
      <c r="A30" s="52">
        <v>28</v>
      </c>
      <c r="B30" s="53" t="s">
        <v>377</v>
      </c>
      <c r="C30" s="54">
        <v>85.594438499999995</v>
      </c>
      <c r="D30" s="54">
        <v>37444.72683</v>
      </c>
      <c r="E30" s="56">
        <v>0.85</v>
      </c>
      <c r="F30" s="56">
        <v>0.34</v>
      </c>
      <c r="G30" s="56">
        <v>0.05</v>
      </c>
      <c r="H30" s="56">
        <v>0</v>
      </c>
      <c r="I30" s="56">
        <v>0</v>
      </c>
      <c r="J30" s="53" t="s">
        <v>354</v>
      </c>
    </row>
    <row r="31" spans="1:10" s="4" customFormat="1" ht="18" customHeight="1">
      <c r="A31" s="52">
        <v>29</v>
      </c>
      <c r="B31" s="53" t="s">
        <v>378</v>
      </c>
      <c r="C31" s="54">
        <v>289.36702000000002</v>
      </c>
      <c r="D31" s="54">
        <v>35447.022470000004</v>
      </c>
      <c r="E31" s="56">
        <v>0.81</v>
      </c>
      <c r="F31" s="56">
        <v>0.68</v>
      </c>
      <c r="G31" s="56">
        <v>0.2</v>
      </c>
      <c r="H31" s="56">
        <v>0</v>
      </c>
      <c r="I31" s="56">
        <v>0</v>
      </c>
      <c r="J31" s="53" t="s">
        <v>354</v>
      </c>
    </row>
    <row r="32" spans="1:10" s="4" customFormat="1" ht="18" customHeight="1">
      <c r="A32" s="52">
        <v>30</v>
      </c>
      <c r="B32" s="53" t="s">
        <v>379</v>
      </c>
      <c r="C32" s="54">
        <v>2169.2140439999998</v>
      </c>
      <c r="D32" s="54">
        <v>34493.70478</v>
      </c>
      <c r="E32" s="56">
        <v>0.78</v>
      </c>
      <c r="F32" s="56">
        <v>1.41</v>
      </c>
      <c r="G32" s="56">
        <v>0.28999999999999998</v>
      </c>
      <c r="H32" s="56">
        <v>0</v>
      </c>
      <c r="I32" s="56">
        <v>0</v>
      </c>
      <c r="J32" s="53" t="s">
        <v>354</v>
      </c>
    </row>
    <row r="33" spans="1:11" s="4" customFormat="1" ht="18" customHeight="1">
      <c r="A33" s="52">
        <v>31</v>
      </c>
      <c r="B33" s="53" t="s">
        <v>380</v>
      </c>
      <c r="C33" s="54">
        <v>6162.7283269999998</v>
      </c>
      <c r="D33" s="54">
        <v>32526.980589999999</v>
      </c>
      <c r="E33" s="56">
        <v>0.74</v>
      </c>
      <c r="F33" s="56">
        <v>0.93</v>
      </c>
      <c r="G33" s="56">
        <v>0.2</v>
      </c>
      <c r="H33" s="56">
        <v>0</v>
      </c>
      <c r="I33" s="56">
        <v>0</v>
      </c>
      <c r="J33" s="53" t="s">
        <v>354</v>
      </c>
    </row>
    <row r="34" spans="1:11" s="4" customFormat="1" ht="18" customHeight="1">
      <c r="A34" s="52">
        <v>32</v>
      </c>
      <c r="B34" s="53" t="s">
        <v>381</v>
      </c>
      <c r="C34" s="54">
        <v>6290.1396029999996</v>
      </c>
      <c r="D34" s="54">
        <v>31535.181639999999</v>
      </c>
      <c r="E34" s="56">
        <v>0.72</v>
      </c>
      <c r="F34" s="56">
        <v>1.0900000000000001</v>
      </c>
      <c r="G34" s="56">
        <v>0.28000000000000003</v>
      </c>
      <c r="H34" s="56">
        <v>0</v>
      </c>
      <c r="I34" s="56">
        <v>0</v>
      </c>
      <c r="J34" s="53" t="s">
        <v>354</v>
      </c>
    </row>
    <row r="35" spans="1:11" s="4" customFormat="1" ht="18" customHeight="1">
      <c r="A35" s="52">
        <v>33</v>
      </c>
      <c r="B35" s="53" t="s">
        <v>382</v>
      </c>
      <c r="C35" s="54">
        <v>1126.4923739999999</v>
      </c>
      <c r="D35" s="54">
        <v>29633.70954</v>
      </c>
      <c r="E35" s="56">
        <v>0.67</v>
      </c>
      <c r="F35" s="56">
        <v>1.7</v>
      </c>
      <c r="G35" s="56">
        <v>0.4</v>
      </c>
      <c r="H35" s="56">
        <v>0</v>
      </c>
      <c r="I35" s="56">
        <v>0</v>
      </c>
      <c r="J35" s="53" t="s">
        <v>354</v>
      </c>
    </row>
    <row r="36" spans="1:11" s="4" customFormat="1" ht="18" customHeight="1">
      <c r="A36" s="52">
        <v>34</v>
      </c>
      <c r="B36" s="53" t="s">
        <v>383</v>
      </c>
      <c r="C36" s="54">
        <v>414.19035220000001</v>
      </c>
      <c r="D36" s="54">
        <v>27788.180240000002</v>
      </c>
      <c r="E36" s="56">
        <v>0.63</v>
      </c>
      <c r="F36" s="56">
        <v>1.1299999999999999</v>
      </c>
      <c r="G36" s="56">
        <v>0.36</v>
      </c>
      <c r="H36" s="56">
        <v>0</v>
      </c>
      <c r="I36" s="56">
        <v>0</v>
      </c>
      <c r="J36" s="53" t="s">
        <v>354</v>
      </c>
    </row>
    <row r="37" spans="1:11" s="4" customFormat="1" ht="18" customHeight="1">
      <c r="A37" s="52">
        <v>35</v>
      </c>
      <c r="B37" s="53" t="s">
        <v>282</v>
      </c>
      <c r="C37" s="54">
        <v>39.947873600000001</v>
      </c>
      <c r="D37" s="54">
        <v>27127.08829</v>
      </c>
      <c r="E37" s="56">
        <v>0.62</v>
      </c>
      <c r="F37" s="56">
        <v>1.17</v>
      </c>
      <c r="G37" s="56">
        <v>0.3</v>
      </c>
      <c r="H37" s="56">
        <v>0</v>
      </c>
      <c r="I37" s="56">
        <v>0</v>
      </c>
      <c r="J37" s="53" t="s">
        <v>354</v>
      </c>
    </row>
    <row r="38" spans="1:11" s="4" customFormat="1" ht="18" customHeight="1">
      <c r="A38" s="52">
        <v>36</v>
      </c>
      <c r="B38" s="53" t="s">
        <v>384</v>
      </c>
      <c r="C38" s="54">
        <v>131.55978759999999</v>
      </c>
      <c r="D38" s="54">
        <v>27317.88337</v>
      </c>
      <c r="E38" s="56">
        <v>0.62</v>
      </c>
      <c r="F38" s="56">
        <v>1.38</v>
      </c>
      <c r="G38" s="56">
        <v>0.38</v>
      </c>
      <c r="H38" s="56">
        <v>0</v>
      </c>
      <c r="I38" s="56">
        <v>0</v>
      </c>
      <c r="J38" s="53" t="s">
        <v>354</v>
      </c>
    </row>
    <row r="39" spans="1:11" s="4" customFormat="1" ht="18" customHeight="1">
      <c r="A39" s="52">
        <v>37</v>
      </c>
      <c r="B39" s="53" t="s">
        <v>385</v>
      </c>
      <c r="C39" s="54">
        <v>9414.1589220000005</v>
      </c>
      <c r="D39" s="54">
        <v>26762.736730000001</v>
      </c>
      <c r="E39" s="56">
        <v>0.61</v>
      </c>
      <c r="F39" s="56">
        <v>1.25</v>
      </c>
      <c r="G39" s="56">
        <v>0.33</v>
      </c>
      <c r="H39" s="56">
        <v>0</v>
      </c>
      <c r="I39" s="56">
        <v>0</v>
      </c>
      <c r="J39" s="53" t="s">
        <v>354</v>
      </c>
    </row>
    <row r="40" spans="1:11" s="4" customFormat="1" ht="18" customHeight="1">
      <c r="A40" s="52">
        <v>38</v>
      </c>
      <c r="B40" s="53" t="s">
        <v>386</v>
      </c>
      <c r="C40" s="54">
        <v>617.79477880000002</v>
      </c>
      <c r="D40" s="54">
        <v>23234.404119999999</v>
      </c>
      <c r="E40" s="56">
        <v>0.53</v>
      </c>
      <c r="F40" s="56">
        <v>2.09</v>
      </c>
      <c r="G40" s="56">
        <v>0.28999999999999998</v>
      </c>
      <c r="H40" s="56">
        <v>0</v>
      </c>
      <c r="I40" s="56">
        <v>0</v>
      </c>
      <c r="J40" s="53" t="s">
        <v>354</v>
      </c>
    </row>
    <row r="41" spans="1:11" s="4" customFormat="1" ht="18" customHeight="1">
      <c r="A41" s="52">
        <v>39</v>
      </c>
      <c r="B41" s="53" t="s">
        <v>387</v>
      </c>
      <c r="C41" s="54">
        <v>224.606278</v>
      </c>
      <c r="D41" s="54">
        <v>23081.672419999999</v>
      </c>
      <c r="E41" s="56">
        <v>0.52</v>
      </c>
      <c r="F41" s="56">
        <v>1.29</v>
      </c>
      <c r="G41" s="56">
        <v>0.39</v>
      </c>
      <c r="H41" s="56">
        <v>0</v>
      </c>
      <c r="I41" s="56">
        <v>0</v>
      </c>
      <c r="J41" s="53" t="s">
        <v>354</v>
      </c>
    </row>
    <row r="42" spans="1:11" s="4" customFormat="1" ht="18" customHeight="1">
      <c r="A42" s="52">
        <v>40</v>
      </c>
      <c r="B42" s="53" t="s">
        <v>388</v>
      </c>
      <c r="C42" s="54">
        <v>371.7196639</v>
      </c>
      <c r="D42" s="54">
        <v>21223.581419999999</v>
      </c>
      <c r="E42" s="56">
        <v>0.48</v>
      </c>
      <c r="F42" s="56">
        <v>1.74</v>
      </c>
      <c r="G42" s="56">
        <v>0.41</v>
      </c>
      <c r="H42" s="56">
        <v>0</v>
      </c>
      <c r="I42" s="56">
        <v>0</v>
      </c>
      <c r="J42" s="53" t="s">
        <v>354</v>
      </c>
    </row>
    <row r="43" spans="1:11" s="4" customFormat="1" ht="18.75" customHeight="1">
      <c r="A43" s="552" t="s">
        <v>61</v>
      </c>
      <c r="B43" s="552"/>
      <c r="C43" s="552"/>
      <c r="D43" s="552"/>
      <c r="E43" s="552"/>
      <c r="F43" s="552"/>
      <c r="G43" s="552"/>
      <c r="H43" s="552"/>
      <c r="I43" s="552"/>
      <c r="J43" s="552"/>
      <c r="K43" s="552"/>
    </row>
    <row r="44" spans="1:11" s="4" customFormat="1" ht="18" customHeight="1">
      <c r="A44" s="552" t="s">
        <v>389</v>
      </c>
      <c r="B44" s="552"/>
      <c r="C44" s="552"/>
      <c r="D44" s="552"/>
      <c r="E44" s="552"/>
      <c r="F44" s="552"/>
      <c r="G44" s="552"/>
      <c r="H44" s="552"/>
      <c r="I44" s="552"/>
      <c r="J44" s="552"/>
      <c r="K44" s="552"/>
    </row>
    <row r="45" spans="1:11" s="4" customFormat="1" ht="18" customHeight="1">
      <c r="A45" s="552" t="s">
        <v>390</v>
      </c>
      <c r="B45" s="552"/>
      <c r="C45" s="552"/>
      <c r="D45" s="552"/>
      <c r="E45" s="552"/>
      <c r="F45" s="552"/>
      <c r="G45" s="552"/>
      <c r="H45" s="552"/>
      <c r="I45" s="552"/>
      <c r="J45" s="552"/>
      <c r="K45" s="552"/>
    </row>
    <row r="46" spans="1:11" s="4" customFormat="1" ht="18" customHeight="1">
      <c r="A46" s="552" t="s">
        <v>391</v>
      </c>
      <c r="B46" s="552"/>
      <c r="C46" s="552"/>
      <c r="D46" s="552"/>
      <c r="E46" s="552"/>
      <c r="F46" s="552"/>
      <c r="G46" s="552"/>
      <c r="H46" s="552"/>
      <c r="I46" s="552"/>
      <c r="J46" s="552"/>
      <c r="K46" s="552"/>
    </row>
    <row r="47" spans="1:11" s="4" customFormat="1" ht="18" customHeight="1">
      <c r="A47" s="552" t="s">
        <v>392</v>
      </c>
      <c r="B47" s="552"/>
      <c r="C47" s="552"/>
      <c r="D47" s="552"/>
      <c r="E47" s="552"/>
      <c r="F47" s="552"/>
      <c r="G47" s="552"/>
      <c r="H47" s="552"/>
      <c r="I47" s="552"/>
      <c r="J47" s="552"/>
      <c r="K47" s="552"/>
    </row>
    <row r="48" spans="1:11" s="4" customFormat="1" ht="18" customHeight="1">
      <c r="A48" s="552" t="s">
        <v>242</v>
      </c>
      <c r="B48" s="552"/>
      <c r="C48" s="552"/>
      <c r="D48" s="552"/>
      <c r="E48" s="552"/>
      <c r="F48" s="552"/>
      <c r="G48" s="552"/>
      <c r="H48" s="552"/>
      <c r="I48" s="552"/>
      <c r="J48" s="552"/>
      <c r="K48" s="552"/>
    </row>
    <row r="49" s="4" customFormat="1" ht="28.4" customHeight="1"/>
  </sheetData>
  <mergeCells count="7">
    <mergeCell ref="A48:K48"/>
    <mergeCell ref="A47:K47"/>
    <mergeCell ref="A1:B1"/>
    <mergeCell ref="A43:K43"/>
    <mergeCell ref="A44:K44"/>
    <mergeCell ref="A45:K45"/>
    <mergeCell ref="A46:K46"/>
  </mergeCells>
  <pageMargins left="0.78431372549019618" right="0.78431372549019618" top="0.98039215686274517" bottom="0.98039215686274517" header="0.50980392156862753" footer="0.50980392156862753"/>
  <pageSetup paperSize="9" scale="5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C5" sqref="C5"/>
    </sheetView>
  </sheetViews>
  <sheetFormatPr defaultRowHeight="12.5"/>
  <cols>
    <col min="1" max="10" width="10.7265625" bestFit="1" customWidth="1"/>
    <col min="11" max="11" width="4.7265625" bestFit="1" customWidth="1"/>
  </cols>
  <sheetData>
    <row r="1" spans="1:10" ht="15.75" customHeight="1">
      <c r="A1" s="447" t="s">
        <v>393</v>
      </c>
      <c r="B1" s="447"/>
      <c r="C1" s="447"/>
      <c r="D1" s="447"/>
      <c r="E1" s="447"/>
      <c r="F1" s="447"/>
      <c r="G1" s="447"/>
    </row>
    <row r="2" spans="1:10" s="4" customFormat="1" ht="15" customHeight="1">
      <c r="A2" s="453" t="s">
        <v>121</v>
      </c>
      <c r="B2" s="455" t="s">
        <v>155</v>
      </c>
      <c r="C2" s="539"/>
      <c r="D2" s="456"/>
      <c r="E2" s="455" t="s">
        <v>156</v>
      </c>
      <c r="F2" s="539"/>
      <c r="G2" s="456"/>
      <c r="H2" s="455" t="s">
        <v>157</v>
      </c>
      <c r="I2" s="539"/>
      <c r="J2" s="456"/>
    </row>
    <row r="3" spans="1:10" s="4" customFormat="1" ht="37.5" customHeight="1">
      <c r="A3" s="454"/>
      <c r="B3" s="9" t="s">
        <v>394</v>
      </c>
      <c r="C3" s="9" t="s">
        <v>395</v>
      </c>
      <c r="D3" s="9" t="s">
        <v>396</v>
      </c>
      <c r="E3" s="9" t="s">
        <v>394</v>
      </c>
      <c r="F3" s="9" t="s">
        <v>395</v>
      </c>
      <c r="G3" s="9" t="s">
        <v>396</v>
      </c>
      <c r="H3" s="9" t="s">
        <v>394</v>
      </c>
      <c r="I3" s="9" t="s">
        <v>395</v>
      </c>
      <c r="J3" s="9" t="s">
        <v>396</v>
      </c>
    </row>
    <row r="4" spans="1:10" s="4" customFormat="1" ht="15.75" customHeight="1">
      <c r="A4" s="2" t="s">
        <v>28</v>
      </c>
      <c r="B4" s="24">
        <v>1156</v>
      </c>
      <c r="C4" s="24">
        <v>2730</v>
      </c>
      <c r="D4" s="57">
        <v>0.42344322299999998</v>
      </c>
      <c r="E4" s="24">
        <v>585</v>
      </c>
      <c r="F4" s="24">
        <v>1294</v>
      </c>
      <c r="G4" s="57">
        <v>0.45</v>
      </c>
      <c r="H4" s="11">
        <v>2</v>
      </c>
      <c r="I4" s="11">
        <v>5</v>
      </c>
      <c r="J4" s="45">
        <v>0.4</v>
      </c>
    </row>
    <row r="5" spans="1:10" s="4" customFormat="1" ht="15.75" customHeight="1">
      <c r="A5" s="2" t="s">
        <v>29</v>
      </c>
      <c r="B5" s="24">
        <v>811</v>
      </c>
      <c r="C5" s="24">
        <v>3114</v>
      </c>
      <c r="D5" s="57">
        <v>0.26043673699999997</v>
      </c>
      <c r="E5" s="24">
        <v>451</v>
      </c>
      <c r="F5" s="24">
        <v>1512</v>
      </c>
      <c r="G5" s="57">
        <v>0.3</v>
      </c>
      <c r="H5" s="11">
        <v>6</v>
      </c>
      <c r="I5" s="11">
        <v>3</v>
      </c>
      <c r="J5" s="45">
        <v>2</v>
      </c>
    </row>
    <row r="6" spans="1:10" s="4" customFormat="1" ht="15.75" customHeight="1">
      <c r="A6" s="2" t="s">
        <v>99</v>
      </c>
      <c r="B6" s="24">
        <v>1541</v>
      </c>
      <c r="C6" s="24">
        <v>1921</v>
      </c>
      <c r="D6" s="57">
        <v>0.80218636099999996</v>
      </c>
      <c r="E6" s="24">
        <v>879</v>
      </c>
      <c r="F6" s="24">
        <v>1040</v>
      </c>
      <c r="G6" s="57">
        <v>0.85</v>
      </c>
      <c r="H6" s="11">
        <v>2</v>
      </c>
      <c r="I6" s="11">
        <v>2</v>
      </c>
      <c r="J6" s="45">
        <v>1</v>
      </c>
    </row>
    <row r="7" spans="1:10" s="4" customFormat="1" ht="15.75" customHeight="1">
      <c r="A7" s="2" t="s">
        <v>100</v>
      </c>
      <c r="B7" s="24">
        <v>857</v>
      </c>
      <c r="C7" s="24">
        <v>2573</v>
      </c>
      <c r="D7" s="57">
        <v>0.33307423200000003</v>
      </c>
      <c r="E7" s="24">
        <v>418</v>
      </c>
      <c r="F7" s="24">
        <v>1505</v>
      </c>
      <c r="G7" s="57">
        <v>0.28000000000000003</v>
      </c>
      <c r="H7" s="11">
        <v>2</v>
      </c>
      <c r="I7" s="11">
        <v>1</v>
      </c>
      <c r="J7" s="45">
        <v>2</v>
      </c>
    </row>
    <row r="8" spans="1:10" s="4" customFormat="1" ht="15.75" customHeight="1">
      <c r="A8" s="2" t="s">
        <v>101</v>
      </c>
      <c r="B8" s="24">
        <v>1215</v>
      </c>
      <c r="C8" s="24">
        <v>2190</v>
      </c>
      <c r="D8" s="57">
        <v>0.55000000000000004</v>
      </c>
      <c r="E8" s="24">
        <v>728</v>
      </c>
      <c r="F8" s="24">
        <v>1200</v>
      </c>
      <c r="G8" s="57">
        <v>0.61</v>
      </c>
      <c r="H8" s="11">
        <v>2</v>
      </c>
      <c r="I8" s="11">
        <v>2</v>
      </c>
      <c r="J8" s="45">
        <v>1</v>
      </c>
    </row>
    <row r="9" spans="1:10" s="4" customFormat="1" ht="15.75" customHeight="1">
      <c r="A9" s="2" t="s">
        <v>102</v>
      </c>
      <c r="B9" s="24">
        <v>698</v>
      </c>
      <c r="C9" s="24">
        <v>2665</v>
      </c>
      <c r="D9" s="57">
        <v>0.26191369599999997</v>
      </c>
      <c r="E9" s="24">
        <v>335</v>
      </c>
      <c r="F9" s="24">
        <v>1591</v>
      </c>
      <c r="G9" s="57">
        <v>0.21</v>
      </c>
      <c r="H9" s="11">
        <v>3</v>
      </c>
      <c r="I9" s="11">
        <v>2</v>
      </c>
      <c r="J9" s="45">
        <v>1.5</v>
      </c>
    </row>
    <row r="10" spans="1:10" s="4" customFormat="1" ht="15.75" customHeight="1">
      <c r="A10" s="2" t="s">
        <v>103</v>
      </c>
      <c r="B10" s="24">
        <v>679</v>
      </c>
      <c r="C10" s="24">
        <v>2700</v>
      </c>
      <c r="D10" s="57">
        <v>0.25148148100000001</v>
      </c>
      <c r="E10" s="24">
        <v>299</v>
      </c>
      <c r="F10" s="24">
        <v>1623</v>
      </c>
      <c r="G10" s="57">
        <v>0.18</v>
      </c>
      <c r="H10" s="11">
        <v>4</v>
      </c>
      <c r="I10" s="11">
        <v>0</v>
      </c>
      <c r="J10" s="45">
        <v>0</v>
      </c>
    </row>
    <row r="11" spans="1:10" s="4" customFormat="1" ht="15.75" customHeight="1">
      <c r="A11" s="2" t="s">
        <v>104</v>
      </c>
      <c r="B11" s="24">
        <v>2005</v>
      </c>
      <c r="C11" s="24">
        <v>1351</v>
      </c>
      <c r="D11" s="57">
        <v>1.4840858619999999</v>
      </c>
      <c r="E11" s="24">
        <v>1283</v>
      </c>
      <c r="F11" s="24">
        <v>644</v>
      </c>
      <c r="G11" s="57">
        <v>1.99</v>
      </c>
      <c r="H11" s="11">
        <v>2</v>
      </c>
      <c r="I11" s="11">
        <v>0</v>
      </c>
      <c r="J11" s="45">
        <v>0</v>
      </c>
    </row>
    <row r="12" spans="1:10" s="4" customFormat="1" ht="15.75" customHeight="1">
      <c r="A12" s="2" t="s">
        <v>105</v>
      </c>
      <c r="B12" s="24">
        <v>1175</v>
      </c>
      <c r="C12" s="24">
        <v>2249</v>
      </c>
      <c r="D12" s="57">
        <v>0.52245442399999997</v>
      </c>
      <c r="E12" s="24">
        <v>716</v>
      </c>
      <c r="F12" s="24">
        <v>1221</v>
      </c>
      <c r="G12" s="57">
        <v>0.59</v>
      </c>
      <c r="H12" s="11">
        <v>0</v>
      </c>
      <c r="I12" s="11">
        <v>1</v>
      </c>
      <c r="J12" s="45">
        <v>0</v>
      </c>
    </row>
    <row r="13" spans="1:10" s="4" customFormat="1" ht="15.75" customHeight="1">
      <c r="A13" s="2" t="s">
        <v>106</v>
      </c>
      <c r="B13" s="24">
        <v>1792</v>
      </c>
      <c r="C13" s="24">
        <v>1673</v>
      </c>
      <c r="D13" s="57">
        <v>1.0711297070000001</v>
      </c>
      <c r="E13" s="24">
        <v>1116</v>
      </c>
      <c r="F13" s="24">
        <v>823</v>
      </c>
      <c r="G13" s="57">
        <v>1.36</v>
      </c>
      <c r="H13" s="11">
        <v>0</v>
      </c>
      <c r="I13" s="11">
        <v>0</v>
      </c>
      <c r="J13" s="45">
        <v>0</v>
      </c>
    </row>
    <row r="14" spans="1:10" s="4" customFormat="1" ht="15.75" customHeight="1">
      <c r="A14" s="2" t="s">
        <v>108</v>
      </c>
      <c r="B14" s="24">
        <v>1148</v>
      </c>
      <c r="C14" s="24">
        <v>2345</v>
      </c>
      <c r="D14" s="57">
        <v>0.49</v>
      </c>
      <c r="E14" s="24">
        <v>659</v>
      </c>
      <c r="F14" s="24">
        <v>1281</v>
      </c>
      <c r="G14" s="57">
        <v>0.51</v>
      </c>
      <c r="H14" s="11">
        <v>0</v>
      </c>
      <c r="I14" s="11">
        <v>0</v>
      </c>
      <c r="J14" s="45">
        <v>0</v>
      </c>
    </row>
    <row r="15" spans="1:10" s="4" customFormat="1" ht="15.75" customHeight="1">
      <c r="A15" s="2" t="s">
        <v>109</v>
      </c>
      <c r="B15" s="24">
        <v>1992</v>
      </c>
      <c r="C15" s="24">
        <v>986</v>
      </c>
      <c r="D15" s="57">
        <v>2.020283976</v>
      </c>
      <c r="E15" s="24">
        <v>1421</v>
      </c>
      <c r="F15" s="24">
        <v>519</v>
      </c>
      <c r="G15" s="57">
        <v>2.74</v>
      </c>
      <c r="H15" s="11">
        <v>2</v>
      </c>
      <c r="I15" s="11">
        <v>0</v>
      </c>
      <c r="J15" s="45">
        <v>0</v>
      </c>
    </row>
    <row r="16" spans="1:10" s="4" customFormat="1" ht="15.75" customHeight="1">
      <c r="A16" s="2" t="s">
        <v>107</v>
      </c>
      <c r="B16" s="24">
        <v>1215</v>
      </c>
      <c r="C16" s="24">
        <v>1743</v>
      </c>
      <c r="D16" s="57">
        <v>0.69707401000000002</v>
      </c>
      <c r="E16" s="24">
        <v>623</v>
      </c>
      <c r="F16" s="24">
        <v>1315</v>
      </c>
      <c r="G16" s="57">
        <v>0.47</v>
      </c>
      <c r="H16" s="11">
        <v>0</v>
      </c>
      <c r="I16" s="11">
        <v>0</v>
      </c>
      <c r="J16" s="45">
        <v>0</v>
      </c>
    </row>
    <row r="17" spans="1:6" s="4" customFormat="1" ht="19.5" customHeight="1">
      <c r="A17" s="451" t="s">
        <v>397</v>
      </c>
      <c r="B17" s="451"/>
      <c r="C17" s="451"/>
      <c r="D17" s="451"/>
      <c r="E17" s="451"/>
      <c r="F17" s="451"/>
    </row>
    <row r="18" spans="1:6" s="4" customFormat="1" ht="18" customHeight="1">
      <c r="A18" s="451" t="s">
        <v>887</v>
      </c>
      <c r="B18" s="451"/>
      <c r="C18" s="451"/>
      <c r="D18" s="451"/>
      <c r="E18" s="451"/>
      <c r="F18" s="451"/>
    </row>
    <row r="19" spans="1:6" s="4" customFormat="1" ht="18" customHeight="1">
      <c r="A19" s="451" t="s">
        <v>148</v>
      </c>
      <c r="B19" s="451"/>
      <c r="C19" s="451"/>
      <c r="D19" s="451"/>
      <c r="E19" s="451"/>
      <c r="F19" s="451"/>
    </row>
    <row r="20" spans="1:6" s="4" customFormat="1" ht="27.65" customHeight="1"/>
  </sheetData>
  <mergeCells count="8">
    <mergeCell ref="H2:J2"/>
    <mergeCell ref="A17:F17"/>
    <mergeCell ref="A19:F19"/>
    <mergeCell ref="A18:F18"/>
    <mergeCell ref="A1:G1"/>
    <mergeCell ref="A2:A3"/>
    <mergeCell ref="B2:D2"/>
    <mergeCell ref="E2:G2"/>
  </mergeCells>
  <pageMargins left="0.78431372549019618" right="0.78431372549019618" top="0.98039215686274517" bottom="0.98039215686274517" header="0.50980392156862753" footer="0.50980392156862753"/>
  <pageSetup paperSize="9" scale="81"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A17" sqref="A17:G17"/>
    </sheetView>
  </sheetViews>
  <sheetFormatPr defaultRowHeight="12.5"/>
  <cols>
    <col min="1" max="1" width="9.81640625" bestFit="1" customWidth="1"/>
    <col min="2" max="10" width="13.54296875" bestFit="1" customWidth="1"/>
    <col min="11" max="11" width="4.7265625" bestFit="1" customWidth="1"/>
  </cols>
  <sheetData>
    <row r="1" spans="1:10" ht="13.5" customHeight="1">
      <c r="A1" s="447" t="s">
        <v>398</v>
      </c>
      <c r="B1" s="447"/>
      <c r="C1" s="447"/>
      <c r="D1" s="447"/>
      <c r="E1" s="447"/>
      <c r="F1" s="447"/>
      <c r="G1" s="447"/>
    </row>
    <row r="2" spans="1:10" s="4" customFormat="1" ht="27.75" customHeight="1">
      <c r="A2" s="461" t="s">
        <v>399</v>
      </c>
      <c r="B2" s="455" t="s">
        <v>155</v>
      </c>
      <c r="C2" s="539"/>
      <c r="D2" s="456"/>
      <c r="E2" s="455" t="s">
        <v>156</v>
      </c>
      <c r="F2" s="539"/>
      <c r="G2" s="456"/>
      <c r="H2" s="455" t="s">
        <v>157</v>
      </c>
      <c r="I2" s="539"/>
      <c r="J2" s="456"/>
    </row>
    <row r="3" spans="1:10" s="4" customFormat="1" ht="39" customHeight="1">
      <c r="A3" s="463"/>
      <c r="B3" s="9" t="s">
        <v>400</v>
      </c>
      <c r="C3" s="9" t="s">
        <v>202</v>
      </c>
      <c r="D3" s="9" t="s">
        <v>401</v>
      </c>
      <c r="E3" s="9" t="s">
        <v>400</v>
      </c>
      <c r="F3" s="9" t="s">
        <v>202</v>
      </c>
      <c r="G3" s="9" t="s">
        <v>401</v>
      </c>
      <c r="H3" s="9" t="s">
        <v>400</v>
      </c>
      <c r="I3" s="9" t="s">
        <v>202</v>
      </c>
      <c r="J3" s="9" t="s">
        <v>401</v>
      </c>
    </row>
    <row r="4" spans="1:10" s="4" customFormat="1" ht="18" customHeight="1">
      <c r="A4" s="2" t="s">
        <v>28</v>
      </c>
      <c r="B4" s="24">
        <v>5262</v>
      </c>
      <c r="C4" s="24">
        <v>4086</v>
      </c>
      <c r="D4" s="58">
        <v>77.651083238312424</v>
      </c>
      <c r="E4" s="24">
        <v>1931</v>
      </c>
      <c r="F4" s="24">
        <v>1922</v>
      </c>
      <c r="G4" s="58">
        <v>99.533920248575868</v>
      </c>
      <c r="H4" s="11">
        <v>287</v>
      </c>
      <c r="I4" s="11">
        <v>8</v>
      </c>
      <c r="J4" s="45">
        <v>2.7874564459930316</v>
      </c>
    </row>
    <row r="5" spans="1:10" s="4" customFormat="1" ht="18" customHeight="1">
      <c r="A5" s="2" t="s">
        <v>29</v>
      </c>
      <c r="B5" s="24">
        <v>5352</v>
      </c>
      <c r="C5" s="24">
        <v>4076</v>
      </c>
      <c r="D5" s="58">
        <v>76.158445440956655</v>
      </c>
      <c r="E5" s="24">
        <v>1961</v>
      </c>
      <c r="F5" s="24">
        <v>1981</v>
      </c>
      <c r="G5" s="58">
        <v>101.01988781234064</v>
      </c>
      <c r="H5" s="11">
        <v>294</v>
      </c>
      <c r="I5" s="11">
        <v>13</v>
      </c>
      <c r="J5" s="45">
        <v>4.4217687074829932</v>
      </c>
    </row>
    <row r="6" spans="1:10" s="4" customFormat="1" ht="18" customHeight="1">
      <c r="A6" s="2" t="s">
        <v>99</v>
      </c>
      <c r="B6" s="24">
        <v>5282</v>
      </c>
      <c r="C6" s="24">
        <v>3580</v>
      </c>
      <c r="D6" s="58">
        <v>67.777357061719044</v>
      </c>
      <c r="E6" s="24">
        <v>1938</v>
      </c>
      <c r="F6" s="24">
        <v>1856</v>
      </c>
      <c r="G6" s="58">
        <v>95.768833849329198</v>
      </c>
      <c r="H6" s="11">
        <v>286</v>
      </c>
      <c r="I6" s="11">
        <v>6</v>
      </c>
      <c r="J6" s="45">
        <v>2.0979020979020979</v>
      </c>
    </row>
    <row r="7" spans="1:10" s="4" customFormat="1" ht="18" customHeight="1">
      <c r="A7" s="2" t="s">
        <v>100</v>
      </c>
      <c r="B7" s="24">
        <v>5292</v>
      </c>
      <c r="C7" s="24">
        <v>3587</v>
      </c>
      <c r="D7" s="58">
        <v>67.781557067271351</v>
      </c>
      <c r="E7" s="24">
        <v>1942</v>
      </c>
      <c r="F7" s="24">
        <v>1860</v>
      </c>
      <c r="G7" s="58">
        <v>95.777548918640576</v>
      </c>
      <c r="H7" s="11">
        <v>288</v>
      </c>
      <c r="I7" s="11">
        <v>5</v>
      </c>
      <c r="J7" s="45">
        <v>1.7361111111111112</v>
      </c>
    </row>
    <row r="8" spans="1:10" s="4" customFormat="1" ht="18" customHeight="1">
      <c r="A8" s="2" t="s">
        <v>101</v>
      </c>
      <c r="B8" s="24">
        <v>5301</v>
      </c>
      <c r="C8" s="24">
        <v>3519</v>
      </c>
      <c r="D8" s="58">
        <v>66.383701188455007</v>
      </c>
      <c r="E8" s="24">
        <v>1945</v>
      </c>
      <c r="F8" s="24">
        <v>1864</v>
      </c>
      <c r="G8" s="58">
        <v>95.835475578406175</v>
      </c>
      <c r="H8" s="11">
        <v>288</v>
      </c>
      <c r="I8" s="11">
        <v>8</v>
      </c>
      <c r="J8" s="45">
        <v>2.7777777777777777</v>
      </c>
    </row>
    <row r="9" spans="1:10" s="4" customFormat="1" ht="18" customHeight="1">
      <c r="A9" s="2" t="s">
        <v>102</v>
      </c>
      <c r="B9" s="24">
        <v>5312</v>
      </c>
      <c r="C9" s="24">
        <v>3561</v>
      </c>
      <c r="D9" s="58">
        <v>67.036897590361448</v>
      </c>
      <c r="E9" s="24">
        <v>1950</v>
      </c>
      <c r="F9" s="24">
        <v>1868</v>
      </c>
      <c r="G9" s="58">
        <v>95.794871794871796</v>
      </c>
      <c r="H9" s="11">
        <v>288</v>
      </c>
      <c r="I9" s="11">
        <v>7</v>
      </c>
      <c r="J9" s="45">
        <v>2.4305555555555558</v>
      </c>
    </row>
    <row r="10" spans="1:10" s="4" customFormat="1" ht="18" customHeight="1">
      <c r="A10" s="2" t="s">
        <v>103</v>
      </c>
      <c r="B10" s="24">
        <v>5317</v>
      </c>
      <c r="C10" s="24">
        <v>3522</v>
      </c>
      <c r="D10" s="58">
        <v>66.240361105886777</v>
      </c>
      <c r="E10" s="24">
        <v>1952</v>
      </c>
      <c r="F10" s="24">
        <v>1873</v>
      </c>
      <c r="G10" s="58">
        <v>95.952868852459019</v>
      </c>
      <c r="H10" s="11">
        <v>288</v>
      </c>
      <c r="I10" s="11">
        <v>3</v>
      </c>
      <c r="J10" s="45">
        <v>1.0416666666666665</v>
      </c>
    </row>
    <row r="11" spans="1:10" s="4" customFormat="1" ht="18" customHeight="1">
      <c r="A11" s="2" t="s">
        <v>104</v>
      </c>
      <c r="B11" s="24">
        <v>5332</v>
      </c>
      <c r="C11" s="24">
        <v>3537</v>
      </c>
      <c r="D11" s="58">
        <v>66.335333833458364</v>
      </c>
      <c r="E11" s="24">
        <v>1955</v>
      </c>
      <c r="F11" s="24">
        <v>1885</v>
      </c>
      <c r="G11" s="58">
        <v>96.419437340153451</v>
      </c>
      <c r="H11" s="11">
        <v>289</v>
      </c>
      <c r="I11" s="11">
        <v>4</v>
      </c>
      <c r="J11" s="45">
        <v>1.3840830449826991</v>
      </c>
    </row>
    <row r="12" spans="1:10" s="4" customFormat="1" ht="18" customHeight="1">
      <c r="A12" s="2" t="s">
        <v>105</v>
      </c>
      <c r="B12" s="24">
        <v>5342</v>
      </c>
      <c r="C12" s="24">
        <v>3669</v>
      </c>
      <c r="D12" s="58">
        <v>68.682141520029944</v>
      </c>
      <c r="E12" s="24">
        <v>1949</v>
      </c>
      <c r="F12" s="24">
        <v>1889</v>
      </c>
      <c r="G12" s="58">
        <v>96.921498204207296</v>
      </c>
      <c r="H12" s="11">
        <v>288</v>
      </c>
      <c r="I12" s="11">
        <v>3</v>
      </c>
      <c r="J12" s="45">
        <v>1.0416666666666665</v>
      </c>
    </row>
    <row r="13" spans="1:10" s="4" customFormat="1" ht="18" customHeight="1">
      <c r="A13" s="2" t="s">
        <v>106</v>
      </c>
      <c r="B13" s="24">
        <v>5344</v>
      </c>
      <c r="C13" s="24">
        <v>3643</v>
      </c>
      <c r="D13" s="58">
        <v>68.169910179640709</v>
      </c>
      <c r="E13" s="24">
        <v>1951</v>
      </c>
      <c r="F13" s="24">
        <v>1880</v>
      </c>
      <c r="G13" s="58">
        <v>96.360840594566895</v>
      </c>
      <c r="H13" s="11">
        <v>288</v>
      </c>
      <c r="I13" s="11">
        <v>2</v>
      </c>
      <c r="J13" s="45">
        <v>0.69444444444444442</v>
      </c>
    </row>
    <row r="14" spans="1:10" s="4" customFormat="1" ht="18" customHeight="1">
      <c r="A14" s="2" t="s">
        <v>108</v>
      </c>
      <c r="B14" s="24">
        <v>5352</v>
      </c>
      <c r="C14" s="24">
        <v>3643</v>
      </c>
      <c r="D14" s="58">
        <v>68.068011958146485</v>
      </c>
      <c r="E14" s="24">
        <v>1955</v>
      </c>
      <c r="F14" s="24">
        <v>1880</v>
      </c>
      <c r="G14" s="58">
        <v>96.163682864450124</v>
      </c>
      <c r="H14" s="11">
        <v>290</v>
      </c>
      <c r="I14" s="11">
        <v>3</v>
      </c>
      <c r="J14" s="45">
        <v>1.0344827586206897</v>
      </c>
    </row>
    <row r="15" spans="1:10" s="4" customFormat="1" ht="18" customHeight="1">
      <c r="A15" s="2" t="s">
        <v>109</v>
      </c>
      <c r="B15" s="24">
        <v>5366</v>
      </c>
      <c r="C15" s="24">
        <v>3592</v>
      </c>
      <c r="D15" s="58">
        <v>66.939992545657844</v>
      </c>
      <c r="E15" s="24">
        <v>1959</v>
      </c>
      <c r="F15" s="24">
        <v>1878</v>
      </c>
      <c r="G15" s="58">
        <v>95.865237366003058</v>
      </c>
      <c r="H15" s="11">
        <v>293</v>
      </c>
      <c r="I15" s="11">
        <v>3</v>
      </c>
      <c r="J15" s="45">
        <v>1.0238907849829351</v>
      </c>
    </row>
    <row r="16" spans="1:10" s="4" customFormat="1" ht="18" customHeight="1">
      <c r="A16" s="2" t="s">
        <v>107</v>
      </c>
      <c r="B16" s="24">
        <v>5352</v>
      </c>
      <c r="C16" s="24">
        <v>3529</v>
      </c>
      <c r="D16" s="58">
        <v>65.937967115097166</v>
      </c>
      <c r="E16" s="24">
        <v>1961</v>
      </c>
      <c r="F16" s="24">
        <v>1886</v>
      </c>
      <c r="G16" s="58">
        <v>96.175420703722594</v>
      </c>
      <c r="H16" s="11">
        <v>294</v>
      </c>
      <c r="I16" s="11">
        <v>1</v>
      </c>
      <c r="J16" s="45">
        <v>0.3401360544217687</v>
      </c>
    </row>
    <row r="17" spans="1:7" s="4" customFormat="1" ht="15" customHeight="1">
      <c r="A17" s="511" t="s">
        <v>887</v>
      </c>
      <c r="B17" s="511"/>
      <c r="C17" s="511"/>
      <c r="D17" s="511"/>
      <c r="E17" s="511"/>
      <c r="F17" s="511"/>
      <c r="G17" s="511"/>
    </row>
    <row r="18" spans="1:7" s="4" customFormat="1" ht="13.5" customHeight="1">
      <c r="A18" s="511" t="s">
        <v>148</v>
      </c>
      <c r="B18" s="511"/>
      <c r="C18" s="511"/>
      <c r="D18" s="511"/>
      <c r="E18" s="511"/>
      <c r="F18" s="511"/>
      <c r="G18" s="511"/>
    </row>
    <row r="19" spans="1:7" s="4" customFormat="1" ht="28.4" customHeight="1"/>
  </sheetData>
  <mergeCells count="7">
    <mergeCell ref="H2:J2"/>
    <mergeCell ref="A17:G17"/>
    <mergeCell ref="A18:G18"/>
    <mergeCell ref="A1:G1"/>
    <mergeCell ref="A2:A3"/>
    <mergeCell ref="B2:D2"/>
    <mergeCell ref="E2:G2"/>
  </mergeCells>
  <pageMargins left="0.78431372549019618" right="0.78431372549019618" top="0.98039215686274517" bottom="0.98039215686274517" header="0.50980392156862753" footer="0.50980392156862753"/>
  <pageSetup paperSize="9" scale="9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zoomScaleNormal="100" workbookViewId="0">
      <selection activeCell="B24" sqref="B24"/>
    </sheetView>
  </sheetViews>
  <sheetFormatPr defaultRowHeight="12.5"/>
  <cols>
    <col min="1" max="1" width="7" bestFit="1" customWidth="1"/>
    <col min="2" max="2" width="35.1796875" bestFit="1" customWidth="1"/>
    <col min="3" max="9" width="14.7265625" bestFit="1" customWidth="1"/>
    <col min="10" max="10" width="11.7265625" bestFit="1" customWidth="1"/>
    <col min="11" max="11" width="7.7265625" bestFit="1" customWidth="1"/>
  </cols>
  <sheetData>
    <row r="1" spans="1:10" ht="13">
      <c r="A1" s="449" t="s">
        <v>877</v>
      </c>
      <c r="B1" s="449"/>
      <c r="C1" s="449"/>
      <c r="D1" s="449"/>
      <c r="E1" s="449"/>
      <c r="F1" s="449"/>
      <c r="G1" s="449"/>
      <c r="H1" s="449"/>
      <c r="I1" s="449"/>
      <c r="J1" s="449"/>
    </row>
    <row r="2" spans="1:10" s="86" customFormat="1" ht="26">
      <c r="A2" s="84" t="s">
        <v>63</v>
      </c>
      <c r="B2" s="84" t="s">
        <v>64</v>
      </c>
      <c r="C2" s="84" t="s">
        <v>65</v>
      </c>
      <c r="D2" s="84" t="s">
        <v>66</v>
      </c>
      <c r="E2" s="84" t="s">
        <v>67</v>
      </c>
      <c r="F2" s="84" t="s">
        <v>68</v>
      </c>
      <c r="G2" s="85" t="s">
        <v>69</v>
      </c>
      <c r="H2" s="85" t="s">
        <v>70</v>
      </c>
      <c r="I2" s="85" t="s">
        <v>71</v>
      </c>
      <c r="J2" s="85" t="s">
        <v>72</v>
      </c>
    </row>
    <row r="3" spans="1:10" s="86" customFormat="1" ht="14">
      <c r="A3" s="87">
        <v>1</v>
      </c>
      <c r="B3" s="88" t="s">
        <v>75</v>
      </c>
      <c r="C3" s="89">
        <v>43867</v>
      </c>
      <c r="D3" s="89" t="s">
        <v>878</v>
      </c>
      <c r="E3" s="90" t="s">
        <v>74</v>
      </c>
      <c r="F3" s="91">
        <v>2000000</v>
      </c>
      <c r="G3" s="92">
        <v>10</v>
      </c>
      <c r="H3" s="92">
        <v>41</v>
      </c>
      <c r="I3" s="92">
        <v>51</v>
      </c>
      <c r="J3" s="92">
        <v>10.199999999999999</v>
      </c>
    </row>
    <row r="4" spans="1:10" s="86" customFormat="1" ht="14">
      <c r="A4" s="87">
        <v>2</v>
      </c>
      <c r="B4" s="88" t="s">
        <v>73</v>
      </c>
      <c r="C4" s="89">
        <v>43865</v>
      </c>
      <c r="D4" s="89" t="s">
        <v>878</v>
      </c>
      <c r="E4" s="90" t="s">
        <v>74</v>
      </c>
      <c r="F4" s="91">
        <v>2040000</v>
      </c>
      <c r="G4" s="92">
        <v>10</v>
      </c>
      <c r="H4" s="92">
        <v>10</v>
      </c>
      <c r="I4" s="92">
        <v>20</v>
      </c>
      <c r="J4" s="92">
        <v>4.08</v>
      </c>
    </row>
    <row r="5" spans="1:10" s="86" customFormat="1" ht="11.5">
      <c r="A5" s="450" t="s">
        <v>76</v>
      </c>
      <c r="B5" s="450"/>
      <c r="C5" s="450"/>
      <c r="D5" s="450"/>
      <c r="E5" s="450"/>
      <c r="F5" s="450"/>
    </row>
    <row r="6" spans="1:10" s="86" customFormat="1" ht="11.5">
      <c r="A6" s="450" t="s">
        <v>77</v>
      </c>
      <c r="B6" s="450"/>
      <c r="C6" s="450"/>
      <c r="D6" s="450"/>
      <c r="E6" s="450"/>
      <c r="F6" s="450"/>
    </row>
    <row r="7" spans="1:10" s="86" customFormat="1" ht="7"/>
  </sheetData>
  <mergeCells count="3">
    <mergeCell ref="A1:J1"/>
    <mergeCell ref="A5:F5"/>
    <mergeCell ref="A6:F6"/>
  </mergeCells>
  <pageMargins left="0.78431372549019618" right="0.78431372549019618" top="0.98039215686274517" bottom="0.98039215686274517" header="0.50980392156862753" footer="0.50980392156862753"/>
  <pageSetup paperSize="9" scale="83"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selection activeCell="E22" sqref="E22"/>
    </sheetView>
  </sheetViews>
  <sheetFormatPr defaultRowHeight="12.5"/>
  <cols>
    <col min="1" max="8" width="14.7265625" bestFit="1" customWidth="1"/>
    <col min="9" max="9" width="4.7265625" bestFit="1" customWidth="1"/>
  </cols>
  <sheetData>
    <row r="1" spans="1:8" ht="15.75" customHeight="1">
      <c r="A1" s="439" t="s">
        <v>11</v>
      </c>
      <c r="B1" s="439"/>
      <c r="C1" s="439"/>
    </row>
    <row r="2" spans="1:8" s="4" customFormat="1" ht="38.25" customHeight="1">
      <c r="A2" s="6" t="s">
        <v>90</v>
      </c>
      <c r="B2" s="9" t="s">
        <v>402</v>
      </c>
      <c r="C2" s="9" t="s">
        <v>403</v>
      </c>
      <c r="D2" s="9" t="s">
        <v>404</v>
      </c>
      <c r="E2" s="9" t="s">
        <v>405</v>
      </c>
      <c r="F2" s="9" t="s">
        <v>406</v>
      </c>
      <c r="G2" s="9" t="s">
        <v>407</v>
      </c>
      <c r="H2" s="9" t="s">
        <v>408</v>
      </c>
    </row>
    <row r="3" spans="1:8" s="4" customFormat="1" ht="18" customHeight="1">
      <c r="A3" s="2" t="s">
        <v>28</v>
      </c>
      <c r="B3" s="59">
        <v>0.76505508</v>
      </c>
      <c r="C3" s="59">
        <v>0.79260673100000001</v>
      </c>
      <c r="D3" s="59">
        <v>0.80214608600000004</v>
      </c>
      <c r="E3" s="59">
        <v>0.78237730500000002</v>
      </c>
      <c r="F3" s="59">
        <v>1.020970889</v>
      </c>
      <c r="G3" s="59">
        <v>0.80626922999999995</v>
      </c>
      <c r="H3" s="59">
        <v>0.77</v>
      </c>
    </row>
    <row r="4" spans="1:8" s="4" customFormat="1" ht="18" customHeight="1">
      <c r="A4" s="2" t="s">
        <v>29</v>
      </c>
      <c r="B4" s="59">
        <v>0.942311016</v>
      </c>
      <c r="C4" s="59">
        <v>0.96124630200000005</v>
      </c>
      <c r="D4" s="59">
        <v>0.94163113099999995</v>
      </c>
      <c r="E4" s="59">
        <v>0.94894012000000005</v>
      </c>
      <c r="F4" s="59">
        <v>1.025202054</v>
      </c>
      <c r="G4" s="59">
        <v>0.93761944699999999</v>
      </c>
      <c r="H4" s="59">
        <v>0.95</v>
      </c>
    </row>
    <row r="5" spans="1:8" s="4" customFormat="1" ht="18" customHeight="1">
      <c r="A5" s="2" t="s">
        <v>99</v>
      </c>
      <c r="B5" s="59">
        <v>0.68796437700000002</v>
      </c>
      <c r="C5" s="59">
        <v>0.64456652299999995</v>
      </c>
      <c r="D5" s="59">
        <v>0.61263987900000005</v>
      </c>
      <c r="E5" s="59">
        <v>0.66285354100000005</v>
      </c>
      <c r="F5" s="59">
        <v>0.57229387799999998</v>
      </c>
      <c r="G5" s="59">
        <v>0.60203805300000002</v>
      </c>
      <c r="H5" s="59">
        <v>0.71</v>
      </c>
    </row>
    <row r="6" spans="1:8" s="4" customFormat="1" ht="18" customHeight="1">
      <c r="A6" s="2" t="s">
        <v>100</v>
      </c>
      <c r="B6" s="59">
        <v>1.1372996689999999</v>
      </c>
      <c r="C6" s="59">
        <v>1.1263505890000001</v>
      </c>
      <c r="D6" s="59">
        <v>1.120876719</v>
      </c>
      <c r="E6" s="59">
        <v>1.101307101</v>
      </c>
      <c r="F6" s="59">
        <v>1.088314397</v>
      </c>
      <c r="G6" s="59">
        <v>1.0956580579999999</v>
      </c>
      <c r="H6" s="59">
        <v>1.1299999999999999</v>
      </c>
    </row>
    <row r="7" spans="1:8" s="4" customFormat="1" ht="18" customHeight="1">
      <c r="A7" s="2" t="s">
        <v>101</v>
      </c>
      <c r="B7" s="59">
        <v>0.76432574600000003</v>
      </c>
      <c r="C7" s="59">
        <v>0.77027414299999997</v>
      </c>
      <c r="D7" s="59">
        <v>0.74200056000000003</v>
      </c>
      <c r="E7" s="59">
        <v>0.74799122299999998</v>
      </c>
      <c r="F7" s="59">
        <v>0.88245525499999999</v>
      </c>
      <c r="G7" s="59">
        <v>0.72440881099999999</v>
      </c>
      <c r="H7" s="59">
        <v>0.76</v>
      </c>
    </row>
    <row r="8" spans="1:8" s="4" customFormat="1" ht="18" customHeight="1">
      <c r="A8" s="2" t="s">
        <v>102</v>
      </c>
      <c r="B8" s="59">
        <v>0.69072802799999999</v>
      </c>
      <c r="C8" s="59">
        <v>0.76246594400000001</v>
      </c>
      <c r="D8" s="59">
        <v>0.77178562299999998</v>
      </c>
      <c r="E8" s="59">
        <v>0.72182584800000005</v>
      </c>
      <c r="F8" s="59">
        <v>0.96974813800000004</v>
      </c>
      <c r="G8" s="59">
        <v>0.75883250300000005</v>
      </c>
      <c r="H8" s="59">
        <v>0.7</v>
      </c>
    </row>
    <row r="9" spans="1:8" s="4" customFormat="1" ht="18" customHeight="1">
      <c r="A9" s="2" t="s">
        <v>103</v>
      </c>
      <c r="B9" s="59">
        <v>1.0577861529999999</v>
      </c>
      <c r="C9" s="59">
        <v>1.0638055150000001</v>
      </c>
      <c r="D9" s="59">
        <v>1.0563667219999999</v>
      </c>
      <c r="E9" s="59">
        <v>1.038318396</v>
      </c>
      <c r="F9" s="59">
        <v>1.092863886</v>
      </c>
      <c r="G9" s="59">
        <v>1.033864452</v>
      </c>
      <c r="H9" s="59">
        <v>2.12</v>
      </c>
    </row>
    <row r="10" spans="1:8" s="4" customFormat="1" ht="18" customHeight="1">
      <c r="A10" s="2" t="s">
        <v>104</v>
      </c>
      <c r="B10" s="59">
        <v>1.6476405970000001</v>
      </c>
      <c r="C10" s="59">
        <v>1.680717934</v>
      </c>
      <c r="D10" s="59">
        <v>1.6367698980000001</v>
      </c>
      <c r="E10" s="59">
        <v>1.6059189009999999</v>
      </c>
      <c r="F10" s="59">
        <v>1.606361484</v>
      </c>
      <c r="G10" s="59">
        <v>1.5869747199999999</v>
      </c>
      <c r="H10" s="59">
        <v>1.68</v>
      </c>
    </row>
    <row r="11" spans="1:8" s="4" customFormat="1" ht="18" customHeight="1">
      <c r="A11" s="2" t="s">
        <v>105</v>
      </c>
      <c r="B11" s="59">
        <v>0.79013981099999997</v>
      </c>
      <c r="C11" s="59">
        <v>0.78922990000000004</v>
      </c>
      <c r="D11" s="59">
        <v>0.76393930200000004</v>
      </c>
      <c r="E11" s="59">
        <v>0.74333384199999997</v>
      </c>
      <c r="F11" s="59">
        <v>0.87960476399999998</v>
      </c>
      <c r="G11" s="59">
        <v>0.73660048499999997</v>
      </c>
      <c r="H11" s="59">
        <v>1.26</v>
      </c>
    </row>
    <row r="12" spans="1:8" s="4" customFormat="1" ht="18" customHeight="1">
      <c r="A12" s="2" t="s">
        <v>106</v>
      </c>
      <c r="B12" s="59">
        <v>0.52270165599999996</v>
      </c>
      <c r="C12" s="59">
        <v>0.54970635700000003</v>
      </c>
      <c r="D12" s="59">
        <v>0.51678717299999999</v>
      </c>
      <c r="E12" s="59">
        <v>0.51664833399999999</v>
      </c>
      <c r="F12" s="59">
        <v>0.621830565</v>
      </c>
      <c r="G12" s="59">
        <v>0.49216622599999998</v>
      </c>
      <c r="H12" s="59">
        <v>0.53</v>
      </c>
    </row>
    <row r="13" spans="1:8" s="4" customFormat="1" ht="18" customHeight="1">
      <c r="A13" s="2" t="s">
        <v>108</v>
      </c>
      <c r="B13" s="59">
        <v>0.56516503100000004</v>
      </c>
      <c r="C13" s="59">
        <v>0.57688515799999995</v>
      </c>
      <c r="D13" s="59">
        <v>0.544486837</v>
      </c>
      <c r="E13" s="59">
        <v>0.54704308999999995</v>
      </c>
      <c r="F13" s="59">
        <v>0.59102223399999998</v>
      </c>
      <c r="G13" s="59">
        <v>0.52893612400000001</v>
      </c>
      <c r="H13" s="59">
        <v>0.56000000000000005</v>
      </c>
    </row>
    <row r="14" spans="1:8" s="4" customFormat="1" ht="18" customHeight="1">
      <c r="A14" s="2" t="s">
        <v>109</v>
      </c>
      <c r="B14" s="59">
        <v>0.74755851699999998</v>
      </c>
      <c r="C14" s="59">
        <v>0.77982125599999996</v>
      </c>
      <c r="D14" s="59">
        <v>0.76551539899999999</v>
      </c>
      <c r="E14" s="59">
        <v>0.74575649499999996</v>
      </c>
      <c r="F14" s="59">
        <v>0.83414737800000005</v>
      </c>
      <c r="G14" s="59">
        <v>0.74550193200000003</v>
      </c>
      <c r="H14" s="59">
        <v>0.76</v>
      </c>
    </row>
    <row r="15" spans="1:8" s="4" customFormat="1" ht="18" customHeight="1">
      <c r="A15" s="2" t="s">
        <v>107</v>
      </c>
      <c r="B15" s="59">
        <v>1.306776065</v>
      </c>
      <c r="C15" s="59">
        <v>1.3527967700000001</v>
      </c>
      <c r="D15" s="59">
        <v>1.3181415059999999</v>
      </c>
      <c r="E15" s="59">
        <v>1.3088863610000001</v>
      </c>
      <c r="F15" s="59">
        <v>1.4851941749999999</v>
      </c>
      <c r="G15" s="59">
        <v>1.281048204</v>
      </c>
      <c r="H15" s="59">
        <v>1.32</v>
      </c>
    </row>
    <row r="16" spans="1:8" s="4" customFormat="1" ht="18" customHeight="1">
      <c r="A16" s="451" t="s">
        <v>410</v>
      </c>
      <c r="B16" s="451"/>
      <c r="C16" s="451"/>
      <c r="D16" s="451"/>
      <c r="E16" s="451"/>
      <c r="F16" s="451"/>
      <c r="G16" s="451"/>
    </row>
    <row r="17" spans="1:7" s="4" customFormat="1" ht="19.5" customHeight="1">
      <c r="A17" s="451" t="s">
        <v>887</v>
      </c>
      <c r="B17" s="451"/>
      <c r="C17" s="451"/>
      <c r="D17" s="451"/>
      <c r="E17" s="451"/>
      <c r="F17" s="451"/>
      <c r="G17" s="451"/>
    </row>
    <row r="18" spans="1:7" s="4" customFormat="1" ht="18" customHeight="1">
      <c r="A18" s="451" t="s">
        <v>409</v>
      </c>
      <c r="B18" s="451"/>
      <c r="C18" s="451"/>
      <c r="D18" s="451"/>
      <c r="E18" s="451"/>
      <c r="F18" s="451"/>
      <c r="G18" s="451"/>
    </row>
    <row r="19" spans="1:7" s="4" customFormat="1" ht="27.65" customHeight="1"/>
  </sheetData>
  <mergeCells count="3">
    <mergeCell ref="A17:G17"/>
    <mergeCell ref="A18:G18"/>
    <mergeCell ref="A16:G16"/>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Normal="100" workbookViewId="0">
      <selection activeCell="E48" sqref="E48"/>
    </sheetView>
  </sheetViews>
  <sheetFormatPr defaultRowHeight="12.5"/>
  <cols>
    <col min="1" max="10" width="14.7265625" bestFit="1" customWidth="1"/>
    <col min="11" max="11" width="14.453125" bestFit="1" customWidth="1"/>
    <col min="12" max="12" width="15" bestFit="1" customWidth="1"/>
    <col min="13" max="16" width="14.7265625" bestFit="1" customWidth="1"/>
    <col min="17" max="17" width="4.7265625" bestFit="1" customWidth="1"/>
  </cols>
  <sheetData>
    <row r="1" spans="1:16" ht="14.25" customHeight="1">
      <c r="A1" s="512" t="s">
        <v>12</v>
      </c>
      <c r="B1" s="512"/>
      <c r="C1" s="512"/>
      <c r="D1" s="512"/>
      <c r="E1" s="512"/>
      <c r="F1" s="512"/>
      <c r="G1" s="512"/>
      <c r="H1" s="512"/>
      <c r="I1" s="512"/>
      <c r="J1" s="512"/>
      <c r="K1" s="512"/>
    </row>
    <row r="2" spans="1:16" s="4" customFormat="1" ht="18.75" customHeight="1">
      <c r="A2" s="6" t="s">
        <v>121</v>
      </c>
      <c r="B2" s="467" t="s">
        <v>155</v>
      </c>
      <c r="C2" s="522"/>
      <c r="D2" s="522"/>
      <c r="E2" s="522"/>
      <c r="F2" s="468"/>
      <c r="G2" s="515" t="s">
        <v>156</v>
      </c>
      <c r="H2" s="543"/>
      <c r="I2" s="543"/>
      <c r="J2" s="543"/>
      <c r="K2" s="516"/>
      <c r="L2" s="515" t="s">
        <v>157</v>
      </c>
      <c r="M2" s="543"/>
      <c r="N2" s="543"/>
      <c r="O2" s="543"/>
      <c r="P2" s="516"/>
    </row>
    <row r="3" spans="1:16" s="4" customFormat="1" ht="18" customHeight="1">
      <c r="A3" s="6" t="s">
        <v>411</v>
      </c>
      <c r="B3" s="23" t="s">
        <v>412</v>
      </c>
      <c r="C3" s="23" t="s">
        <v>413</v>
      </c>
      <c r="D3" s="23" t="s">
        <v>414</v>
      </c>
      <c r="E3" s="23" t="s">
        <v>415</v>
      </c>
      <c r="F3" s="23" t="s">
        <v>416</v>
      </c>
      <c r="G3" s="23" t="s">
        <v>412</v>
      </c>
      <c r="H3" s="23" t="s">
        <v>413</v>
      </c>
      <c r="I3" s="23" t="s">
        <v>414</v>
      </c>
      <c r="J3" s="23" t="s">
        <v>415</v>
      </c>
      <c r="K3" s="23" t="s">
        <v>416</v>
      </c>
      <c r="L3" s="23" t="s">
        <v>412</v>
      </c>
      <c r="M3" s="23" t="s">
        <v>413</v>
      </c>
      <c r="N3" s="23" t="s">
        <v>414</v>
      </c>
      <c r="O3" s="23" t="s">
        <v>415</v>
      </c>
      <c r="P3" s="23" t="s">
        <v>416</v>
      </c>
    </row>
    <row r="4" spans="1:16" s="4" customFormat="1" ht="18" customHeight="1">
      <c r="A4" s="467" t="s">
        <v>417</v>
      </c>
      <c r="B4" s="522"/>
      <c r="C4" s="522"/>
      <c r="D4" s="522"/>
      <c r="E4" s="522"/>
      <c r="F4" s="522"/>
      <c r="G4" s="522"/>
      <c r="H4" s="522"/>
      <c r="I4" s="522"/>
      <c r="J4" s="522"/>
      <c r="K4" s="522"/>
      <c r="L4" s="522"/>
      <c r="M4" s="522"/>
      <c r="N4" s="522"/>
      <c r="O4" s="522"/>
      <c r="P4" s="468"/>
    </row>
    <row r="5" spans="1:16" s="4" customFormat="1" ht="16.5" customHeight="1">
      <c r="A5" s="2" t="s">
        <v>28</v>
      </c>
      <c r="B5" s="44">
        <v>9.5289999999999999</v>
      </c>
      <c r="C5" s="44">
        <v>16.1709</v>
      </c>
      <c r="D5" s="44">
        <v>31.055199999999999</v>
      </c>
      <c r="E5" s="44">
        <v>44.2911</v>
      </c>
      <c r="F5" s="44">
        <v>60.239400000000003</v>
      </c>
      <c r="G5" s="44">
        <v>11.68</v>
      </c>
      <c r="H5" s="44">
        <v>20.43</v>
      </c>
      <c r="I5" s="44">
        <v>36.67</v>
      </c>
      <c r="J5" s="44">
        <v>52.57</v>
      </c>
      <c r="K5" s="44">
        <v>70.930000000000007</v>
      </c>
      <c r="L5" s="13">
        <v>98.9</v>
      </c>
      <c r="M5" s="28">
        <v>100</v>
      </c>
      <c r="N5" s="13">
        <v>0</v>
      </c>
      <c r="O5" s="13">
        <v>0</v>
      </c>
      <c r="P5" s="13">
        <v>0</v>
      </c>
    </row>
    <row r="6" spans="1:16" s="4" customFormat="1" ht="16.5" customHeight="1">
      <c r="A6" s="2" t="s">
        <v>29</v>
      </c>
      <c r="B6" s="44">
        <v>12.8672</v>
      </c>
      <c r="C6" s="44">
        <v>21.2592</v>
      </c>
      <c r="D6" s="44">
        <v>36.540700000000001</v>
      </c>
      <c r="E6" s="44">
        <v>50.292900000000003</v>
      </c>
      <c r="F6" s="44">
        <v>66.560400000000001</v>
      </c>
      <c r="G6" s="44">
        <v>15.45</v>
      </c>
      <c r="H6" s="44">
        <v>25.72</v>
      </c>
      <c r="I6" s="44">
        <v>44.89</v>
      </c>
      <c r="J6" s="44">
        <v>59.9</v>
      </c>
      <c r="K6" s="44">
        <v>77.430000000000007</v>
      </c>
      <c r="L6" s="13">
        <v>97.47</v>
      </c>
      <c r="M6" s="28">
        <v>100</v>
      </c>
      <c r="N6" s="13">
        <v>100</v>
      </c>
      <c r="O6" s="13">
        <v>100</v>
      </c>
      <c r="P6" s="13">
        <v>100</v>
      </c>
    </row>
    <row r="7" spans="1:16" s="4" customFormat="1" ht="16.5" customHeight="1">
      <c r="A7" s="2" t="s">
        <v>99</v>
      </c>
      <c r="B7" s="44">
        <v>16.79</v>
      </c>
      <c r="C7" s="44">
        <v>26.8901</v>
      </c>
      <c r="D7" s="44">
        <v>42.9178</v>
      </c>
      <c r="E7" s="44">
        <v>56.311700000000002</v>
      </c>
      <c r="F7" s="44">
        <v>70.250500000000002</v>
      </c>
      <c r="G7" s="44">
        <v>14.92</v>
      </c>
      <c r="H7" s="44">
        <v>24.97</v>
      </c>
      <c r="I7" s="44">
        <v>43</v>
      </c>
      <c r="J7" s="44">
        <v>59.47</v>
      </c>
      <c r="K7" s="44">
        <v>76.69</v>
      </c>
      <c r="L7" s="13">
        <v>99.47</v>
      </c>
      <c r="M7" s="28">
        <v>100</v>
      </c>
      <c r="N7" s="13">
        <v>0</v>
      </c>
      <c r="O7" s="13">
        <v>0</v>
      </c>
      <c r="P7" s="13">
        <v>0</v>
      </c>
    </row>
    <row r="8" spans="1:16" s="4" customFormat="1" ht="16.5" customHeight="1">
      <c r="A8" s="2" t="s">
        <v>100</v>
      </c>
      <c r="B8" s="44">
        <v>13.6143</v>
      </c>
      <c r="C8" s="44">
        <v>20.8523</v>
      </c>
      <c r="D8" s="44">
        <v>37.243600000000001</v>
      </c>
      <c r="E8" s="44">
        <v>51.491900000000001</v>
      </c>
      <c r="F8" s="44">
        <v>67.944900000000004</v>
      </c>
      <c r="G8" s="44">
        <v>14.71</v>
      </c>
      <c r="H8" s="44">
        <v>24.25</v>
      </c>
      <c r="I8" s="44">
        <v>43.35</v>
      </c>
      <c r="J8" s="44">
        <v>59.07</v>
      </c>
      <c r="K8" s="44">
        <v>77.819999999999993</v>
      </c>
      <c r="L8" s="13">
        <v>100</v>
      </c>
      <c r="M8" s="28">
        <v>100</v>
      </c>
      <c r="N8" s="13">
        <v>100</v>
      </c>
      <c r="O8" s="13">
        <v>100</v>
      </c>
      <c r="P8" s="13">
        <v>100</v>
      </c>
    </row>
    <row r="9" spans="1:16" s="4" customFormat="1" ht="16.5" customHeight="1">
      <c r="A9" s="2" t="s">
        <v>101</v>
      </c>
      <c r="B9" s="44">
        <v>17.089400000000001</v>
      </c>
      <c r="C9" s="44">
        <v>24.4937</v>
      </c>
      <c r="D9" s="44">
        <v>40.512300000000003</v>
      </c>
      <c r="E9" s="44">
        <v>55.557400000000001</v>
      </c>
      <c r="F9" s="44">
        <v>71.292299999999997</v>
      </c>
      <c r="G9" s="44">
        <v>15.88</v>
      </c>
      <c r="H9" s="44">
        <v>25.85</v>
      </c>
      <c r="I9" s="44">
        <v>43.19</v>
      </c>
      <c r="J9" s="44">
        <v>59.26</v>
      </c>
      <c r="K9" s="44">
        <v>78.319999999999993</v>
      </c>
      <c r="L9" s="13">
        <v>99.88</v>
      </c>
      <c r="M9" s="28">
        <v>100</v>
      </c>
      <c r="N9" s="13">
        <v>100</v>
      </c>
      <c r="O9" s="13">
        <v>100</v>
      </c>
      <c r="P9" s="13">
        <v>100</v>
      </c>
    </row>
    <row r="10" spans="1:16" s="4" customFormat="1" ht="16.5" customHeight="1">
      <c r="A10" s="2" t="s">
        <v>102</v>
      </c>
      <c r="B10" s="44">
        <v>13.68</v>
      </c>
      <c r="C10" s="44">
        <v>23.01</v>
      </c>
      <c r="D10" s="44">
        <v>40.22</v>
      </c>
      <c r="E10" s="44">
        <v>55.44</v>
      </c>
      <c r="F10" s="44">
        <v>72.13</v>
      </c>
      <c r="G10" s="44">
        <v>15.53</v>
      </c>
      <c r="H10" s="44">
        <v>26.26</v>
      </c>
      <c r="I10" s="44">
        <v>46.42</v>
      </c>
      <c r="J10" s="44">
        <v>62.75</v>
      </c>
      <c r="K10" s="44">
        <v>80.83</v>
      </c>
      <c r="L10" s="13">
        <v>99.99</v>
      </c>
      <c r="M10" s="28">
        <v>100</v>
      </c>
      <c r="N10" s="13">
        <v>100</v>
      </c>
      <c r="O10" s="13">
        <v>100</v>
      </c>
      <c r="P10" s="13">
        <v>100</v>
      </c>
    </row>
    <row r="11" spans="1:16" s="4" customFormat="1" ht="16.5" customHeight="1">
      <c r="A11" s="2" t="s">
        <v>103</v>
      </c>
      <c r="B11" s="44">
        <v>43.857799999999997</v>
      </c>
      <c r="C11" s="44">
        <v>65.652799999999999</v>
      </c>
      <c r="D11" s="44">
        <v>100.19459999999999</v>
      </c>
      <c r="E11" s="44">
        <v>126.68680000000001</v>
      </c>
      <c r="F11" s="44">
        <v>153.268</v>
      </c>
      <c r="G11" s="44">
        <v>18.02</v>
      </c>
      <c r="H11" s="44">
        <v>29.57</v>
      </c>
      <c r="I11" s="44">
        <v>49.06</v>
      </c>
      <c r="J11" s="44">
        <v>65.489999999999995</v>
      </c>
      <c r="K11" s="44">
        <v>82.34</v>
      </c>
      <c r="L11" s="13">
        <v>200</v>
      </c>
      <c r="M11" s="28">
        <v>200</v>
      </c>
      <c r="N11" s="13">
        <v>200</v>
      </c>
      <c r="O11" s="13">
        <v>200</v>
      </c>
      <c r="P11" s="13">
        <v>200</v>
      </c>
    </row>
    <row r="12" spans="1:16" s="4" customFormat="1" ht="16.5" customHeight="1">
      <c r="A12" s="2" t="s">
        <v>104</v>
      </c>
      <c r="B12" s="44" t="s">
        <v>127</v>
      </c>
      <c r="C12" s="44" t="s">
        <v>127</v>
      </c>
      <c r="D12" s="44" t="s">
        <v>127</v>
      </c>
      <c r="E12" s="44" t="s">
        <v>127</v>
      </c>
      <c r="F12" s="44" t="s">
        <v>127</v>
      </c>
      <c r="G12" s="44">
        <v>16.3</v>
      </c>
      <c r="H12" s="44">
        <v>28.76</v>
      </c>
      <c r="I12" s="44">
        <v>49</v>
      </c>
      <c r="J12" s="44">
        <v>64.61</v>
      </c>
      <c r="K12" s="44">
        <v>80.78</v>
      </c>
      <c r="L12" s="13">
        <v>100</v>
      </c>
      <c r="M12" s="28">
        <v>100</v>
      </c>
      <c r="N12" s="13">
        <v>100</v>
      </c>
      <c r="O12" s="13">
        <v>100</v>
      </c>
      <c r="P12" s="13">
        <v>100</v>
      </c>
    </row>
    <row r="13" spans="1:16" s="4" customFormat="1" ht="16.5" customHeight="1">
      <c r="A13" s="2" t="s">
        <v>105</v>
      </c>
      <c r="B13" s="44">
        <v>24.6557</v>
      </c>
      <c r="C13" s="44">
        <v>33.543799999999997</v>
      </c>
      <c r="D13" s="44">
        <v>50.689</v>
      </c>
      <c r="E13" s="44">
        <v>64.309600000000003</v>
      </c>
      <c r="F13" s="44">
        <v>77.136700000000005</v>
      </c>
      <c r="G13" s="44">
        <v>17.89</v>
      </c>
      <c r="H13" s="44">
        <v>29.58</v>
      </c>
      <c r="I13" s="44">
        <v>51.71</v>
      </c>
      <c r="J13" s="44">
        <v>66.98</v>
      </c>
      <c r="K13" s="44">
        <v>82.75</v>
      </c>
      <c r="L13" s="13">
        <v>100</v>
      </c>
      <c r="M13" s="28">
        <v>100</v>
      </c>
      <c r="N13" s="13">
        <v>100</v>
      </c>
      <c r="O13" s="13">
        <v>100</v>
      </c>
      <c r="P13" s="13">
        <v>100</v>
      </c>
    </row>
    <row r="14" spans="1:16" s="4" customFormat="1" ht="16.5" customHeight="1">
      <c r="A14" s="2" t="s">
        <v>106</v>
      </c>
      <c r="B14" s="44">
        <v>16.3111</v>
      </c>
      <c r="C14" s="44">
        <v>24.416699999999999</v>
      </c>
      <c r="D14" s="44">
        <v>41.004199999999997</v>
      </c>
      <c r="E14" s="44">
        <v>55.477800000000002</v>
      </c>
      <c r="F14" s="44">
        <v>70.967699999999994</v>
      </c>
      <c r="G14" s="44">
        <v>18.97</v>
      </c>
      <c r="H14" s="44">
        <v>29.86</v>
      </c>
      <c r="I14" s="44">
        <v>49.54</v>
      </c>
      <c r="J14" s="44">
        <v>64.91</v>
      </c>
      <c r="K14" s="44">
        <v>81.48</v>
      </c>
      <c r="L14" s="13">
        <v>100</v>
      </c>
      <c r="M14" s="28">
        <v>100</v>
      </c>
      <c r="N14" s="13">
        <v>100</v>
      </c>
      <c r="O14" s="13">
        <v>100</v>
      </c>
      <c r="P14" s="13">
        <v>100</v>
      </c>
    </row>
    <row r="15" spans="1:16" s="4" customFormat="1" ht="16.5" customHeight="1">
      <c r="A15" s="2" t="s">
        <v>108</v>
      </c>
      <c r="B15" s="44">
        <v>17.6401</v>
      </c>
      <c r="C15" s="44">
        <v>26.380800000000001</v>
      </c>
      <c r="D15" s="44">
        <v>43.043900000000001</v>
      </c>
      <c r="E15" s="44">
        <v>56.771099999999997</v>
      </c>
      <c r="F15" s="44">
        <v>71.414000000000001</v>
      </c>
      <c r="G15" s="44">
        <v>18.37</v>
      </c>
      <c r="H15" s="44">
        <v>29.72</v>
      </c>
      <c r="I15" s="44">
        <v>50.6</v>
      </c>
      <c r="J15" s="44">
        <v>65.400000000000006</v>
      </c>
      <c r="K15" s="44">
        <v>80.84</v>
      </c>
      <c r="L15" s="13">
        <v>100</v>
      </c>
      <c r="M15" s="28">
        <v>100</v>
      </c>
      <c r="N15" s="13">
        <v>100</v>
      </c>
      <c r="O15" s="13">
        <v>100</v>
      </c>
      <c r="P15" s="13">
        <v>100</v>
      </c>
    </row>
    <row r="16" spans="1:16" s="4" customFormat="1" ht="16.5" customHeight="1">
      <c r="A16" s="2" t="s">
        <v>107</v>
      </c>
      <c r="B16" s="44">
        <v>20.9131</v>
      </c>
      <c r="C16" s="44">
        <v>29.752099999999999</v>
      </c>
      <c r="D16" s="44">
        <v>45.886699999999998</v>
      </c>
      <c r="E16" s="44">
        <v>58.621899999999997</v>
      </c>
      <c r="F16" s="44">
        <v>72.226200000000006</v>
      </c>
      <c r="G16" s="44">
        <v>14.79</v>
      </c>
      <c r="H16" s="44">
        <v>25.05</v>
      </c>
      <c r="I16" s="44">
        <v>43.3</v>
      </c>
      <c r="J16" s="44">
        <v>60.02</v>
      </c>
      <c r="K16" s="44">
        <v>78.25</v>
      </c>
      <c r="L16" s="13">
        <v>100</v>
      </c>
      <c r="M16" s="28">
        <v>100</v>
      </c>
      <c r="N16" s="13">
        <v>100</v>
      </c>
      <c r="O16" s="13">
        <v>100</v>
      </c>
      <c r="P16" s="13">
        <v>100</v>
      </c>
    </row>
    <row r="17" spans="1:16" s="4" customFormat="1" ht="16.5" customHeight="1">
      <c r="A17" s="2" t="s">
        <v>109</v>
      </c>
      <c r="B17" s="44">
        <v>18.672000000000001</v>
      </c>
      <c r="C17" s="44">
        <v>27.522200000000002</v>
      </c>
      <c r="D17" s="44">
        <v>43.3232</v>
      </c>
      <c r="E17" s="44">
        <v>54.369700000000002</v>
      </c>
      <c r="F17" s="44">
        <v>67.351699999999994</v>
      </c>
      <c r="G17" s="44" t="s">
        <v>127</v>
      </c>
      <c r="H17" s="44" t="s">
        <v>127</v>
      </c>
      <c r="I17" s="44" t="s">
        <v>127</v>
      </c>
      <c r="J17" s="44" t="s">
        <v>127</v>
      </c>
      <c r="K17" s="44" t="s">
        <v>127</v>
      </c>
      <c r="L17" s="13">
        <v>100</v>
      </c>
      <c r="M17" s="28">
        <v>100</v>
      </c>
      <c r="N17" s="13">
        <v>100</v>
      </c>
      <c r="O17" s="13">
        <v>100</v>
      </c>
      <c r="P17" s="13">
        <v>100</v>
      </c>
    </row>
    <row r="18" spans="1:16" s="4" customFormat="1" ht="18" customHeight="1">
      <c r="A18" s="467" t="s">
        <v>418</v>
      </c>
      <c r="B18" s="522"/>
      <c r="C18" s="522"/>
      <c r="D18" s="522"/>
      <c r="E18" s="522"/>
      <c r="F18" s="522"/>
      <c r="G18" s="522"/>
      <c r="H18" s="522"/>
      <c r="I18" s="522"/>
      <c r="J18" s="522"/>
      <c r="K18" s="522"/>
      <c r="L18" s="522"/>
      <c r="M18" s="522"/>
      <c r="N18" s="522"/>
      <c r="O18" s="522"/>
      <c r="P18" s="468"/>
    </row>
    <row r="19" spans="1:16" s="4" customFormat="1" ht="18" customHeight="1">
      <c r="A19" s="2" t="s">
        <v>28</v>
      </c>
      <c r="B19" s="44">
        <v>24.2</v>
      </c>
      <c r="C19" s="44">
        <v>38.4</v>
      </c>
      <c r="D19" s="44">
        <v>61</v>
      </c>
      <c r="E19" s="44">
        <v>73.5</v>
      </c>
      <c r="F19" s="44">
        <v>84.5</v>
      </c>
      <c r="G19" s="44">
        <v>22.47</v>
      </c>
      <c r="H19" s="44">
        <v>34.340000000000003</v>
      </c>
      <c r="I19" s="44">
        <v>54.6</v>
      </c>
      <c r="J19" s="44">
        <v>72.37</v>
      </c>
      <c r="K19" s="44">
        <v>85.69</v>
      </c>
      <c r="L19" s="13">
        <v>94.71</v>
      </c>
      <c r="M19" s="28">
        <v>100</v>
      </c>
      <c r="N19" s="13">
        <v>0</v>
      </c>
      <c r="O19" s="13">
        <v>0</v>
      </c>
      <c r="P19" s="13">
        <v>0</v>
      </c>
    </row>
    <row r="20" spans="1:16" s="4" customFormat="1" ht="18" customHeight="1">
      <c r="A20" s="2" t="s">
        <v>29</v>
      </c>
      <c r="B20" s="44">
        <v>26.77</v>
      </c>
      <c r="C20" s="44">
        <v>39.97</v>
      </c>
      <c r="D20" s="44">
        <v>63.23</v>
      </c>
      <c r="E20" s="44">
        <v>74.989999999999995</v>
      </c>
      <c r="F20" s="44">
        <v>85.15</v>
      </c>
      <c r="G20" s="44">
        <v>25.81</v>
      </c>
      <c r="H20" s="44">
        <v>39.119999999999997</v>
      </c>
      <c r="I20" s="44">
        <v>59.52</v>
      </c>
      <c r="J20" s="44">
        <v>75.77</v>
      </c>
      <c r="K20" s="44">
        <v>87.47</v>
      </c>
      <c r="L20" s="13">
        <v>80.11</v>
      </c>
      <c r="M20" s="28">
        <v>100</v>
      </c>
      <c r="N20" s="13">
        <v>100</v>
      </c>
      <c r="O20" s="13">
        <v>100</v>
      </c>
      <c r="P20" s="13">
        <v>100</v>
      </c>
    </row>
    <row r="21" spans="1:16" s="4" customFormat="1" ht="18" customHeight="1">
      <c r="A21" s="2" t="s">
        <v>99</v>
      </c>
      <c r="B21" s="44">
        <v>31.24</v>
      </c>
      <c r="C21" s="44">
        <v>46.01</v>
      </c>
      <c r="D21" s="44">
        <v>62.89</v>
      </c>
      <c r="E21" s="44">
        <v>74.510000000000005</v>
      </c>
      <c r="F21" s="44">
        <v>84.49</v>
      </c>
      <c r="G21" s="44">
        <v>24.97</v>
      </c>
      <c r="H21" s="44">
        <v>37.18</v>
      </c>
      <c r="I21" s="44">
        <v>57.29</v>
      </c>
      <c r="J21" s="44">
        <v>74.099999999999994</v>
      </c>
      <c r="K21" s="44">
        <v>86.64</v>
      </c>
      <c r="L21" s="13">
        <v>88.28</v>
      </c>
      <c r="M21" s="28">
        <v>100</v>
      </c>
      <c r="N21" s="13">
        <v>0</v>
      </c>
      <c r="O21" s="13">
        <v>0</v>
      </c>
      <c r="P21" s="13">
        <v>0</v>
      </c>
    </row>
    <row r="22" spans="1:16" s="4" customFormat="1" ht="18" customHeight="1">
      <c r="A22" s="2" t="s">
        <v>100</v>
      </c>
      <c r="B22" s="44">
        <v>33.520000000000003</v>
      </c>
      <c r="C22" s="44">
        <v>45.59</v>
      </c>
      <c r="D22" s="44">
        <v>62.85</v>
      </c>
      <c r="E22" s="44">
        <v>73.87</v>
      </c>
      <c r="F22" s="44">
        <v>84.17</v>
      </c>
      <c r="G22" s="44">
        <v>24.62</v>
      </c>
      <c r="H22" s="44">
        <v>38.53</v>
      </c>
      <c r="I22" s="44">
        <v>59.31</v>
      </c>
      <c r="J22" s="44">
        <v>76.709999999999994</v>
      </c>
      <c r="K22" s="44">
        <v>88.17</v>
      </c>
      <c r="L22" s="13">
        <v>88.75</v>
      </c>
      <c r="M22" s="28">
        <v>100</v>
      </c>
      <c r="N22" s="13">
        <v>100</v>
      </c>
      <c r="O22" s="13">
        <v>100</v>
      </c>
      <c r="P22" s="13">
        <v>100</v>
      </c>
    </row>
    <row r="23" spans="1:16" s="4" customFormat="1" ht="18" customHeight="1">
      <c r="A23" s="2" t="s">
        <v>101</v>
      </c>
      <c r="B23" s="44">
        <v>30.07</v>
      </c>
      <c r="C23" s="44">
        <v>43.33</v>
      </c>
      <c r="D23" s="44">
        <v>63.55</v>
      </c>
      <c r="E23" s="44">
        <v>75.42</v>
      </c>
      <c r="F23" s="44">
        <v>85.41</v>
      </c>
      <c r="G23" s="44">
        <v>25.64</v>
      </c>
      <c r="H23" s="44">
        <v>39.22</v>
      </c>
      <c r="I23" s="44">
        <v>59.44</v>
      </c>
      <c r="J23" s="44">
        <v>76.680000000000007</v>
      </c>
      <c r="K23" s="44">
        <v>87.75</v>
      </c>
      <c r="L23" s="13">
        <v>93.11</v>
      </c>
      <c r="M23" s="28">
        <v>100</v>
      </c>
      <c r="N23" s="13">
        <v>100</v>
      </c>
      <c r="O23" s="13">
        <v>100</v>
      </c>
      <c r="P23" s="13">
        <v>100</v>
      </c>
    </row>
    <row r="24" spans="1:16" s="4" customFormat="1" ht="18" customHeight="1">
      <c r="A24" s="2" t="s">
        <v>102</v>
      </c>
      <c r="B24" s="44">
        <v>34.700000000000003</v>
      </c>
      <c r="C24" s="44">
        <v>49.51</v>
      </c>
      <c r="D24" s="44">
        <v>68.64</v>
      </c>
      <c r="E24" s="44">
        <v>78.489999999999995</v>
      </c>
      <c r="F24" s="44">
        <v>86.87</v>
      </c>
      <c r="G24" s="44">
        <v>25.68</v>
      </c>
      <c r="H24" s="44">
        <v>39.17</v>
      </c>
      <c r="I24" s="44">
        <v>59.23</v>
      </c>
      <c r="J24" s="44">
        <v>76.06</v>
      </c>
      <c r="K24" s="44">
        <v>87.86</v>
      </c>
      <c r="L24" s="13">
        <v>81.67</v>
      </c>
      <c r="M24" s="28">
        <v>100</v>
      </c>
      <c r="N24" s="13">
        <v>100</v>
      </c>
      <c r="O24" s="13">
        <v>100</v>
      </c>
      <c r="P24" s="13">
        <v>100</v>
      </c>
    </row>
    <row r="25" spans="1:16" s="4" customFormat="1" ht="18" customHeight="1">
      <c r="A25" s="2" t="s">
        <v>103</v>
      </c>
      <c r="B25" s="44">
        <v>61.82</v>
      </c>
      <c r="C25" s="44">
        <v>89.16</v>
      </c>
      <c r="D25" s="44">
        <v>135.54</v>
      </c>
      <c r="E25" s="44">
        <v>158.34</v>
      </c>
      <c r="F25" s="44">
        <v>176.8</v>
      </c>
      <c r="G25" s="44">
        <v>25.58</v>
      </c>
      <c r="H25" s="44">
        <v>38.86</v>
      </c>
      <c r="I25" s="44">
        <v>60.25</v>
      </c>
      <c r="J25" s="44">
        <v>77.69</v>
      </c>
      <c r="K25" s="44">
        <v>88.82</v>
      </c>
      <c r="L25" s="13">
        <v>198.88</v>
      </c>
      <c r="M25" s="28">
        <v>200</v>
      </c>
      <c r="N25" s="13">
        <v>200</v>
      </c>
      <c r="O25" s="13">
        <v>200</v>
      </c>
      <c r="P25" s="13">
        <v>200</v>
      </c>
    </row>
    <row r="26" spans="1:16" s="4" customFormat="1" ht="18" customHeight="1">
      <c r="A26" s="2" t="s">
        <v>104</v>
      </c>
      <c r="B26" s="44">
        <v>38.01</v>
      </c>
      <c r="C26" s="44">
        <v>54.17</v>
      </c>
      <c r="D26" s="44">
        <v>71.95</v>
      </c>
      <c r="E26" s="44">
        <v>81.069999999999993</v>
      </c>
      <c r="F26" s="44">
        <v>89.03</v>
      </c>
      <c r="G26" s="44">
        <v>26.02</v>
      </c>
      <c r="H26" s="44">
        <v>40.1</v>
      </c>
      <c r="I26" s="44">
        <v>60.61</v>
      </c>
      <c r="J26" s="44">
        <v>77.19</v>
      </c>
      <c r="K26" s="44">
        <v>88.26</v>
      </c>
      <c r="L26" s="13">
        <v>100</v>
      </c>
      <c r="M26" s="28">
        <v>100</v>
      </c>
      <c r="N26" s="13">
        <v>100</v>
      </c>
      <c r="O26" s="13">
        <v>100</v>
      </c>
      <c r="P26" s="13">
        <v>100</v>
      </c>
    </row>
    <row r="27" spans="1:16" s="4" customFormat="1" ht="18" customHeight="1">
      <c r="A27" s="2" t="s">
        <v>105</v>
      </c>
      <c r="B27" s="44">
        <v>36.5</v>
      </c>
      <c r="C27" s="44">
        <v>50.58</v>
      </c>
      <c r="D27" s="44">
        <v>68.489999999999995</v>
      </c>
      <c r="E27" s="44">
        <v>78.87</v>
      </c>
      <c r="F27" s="44">
        <v>87.36</v>
      </c>
      <c r="G27" s="44">
        <v>26.34</v>
      </c>
      <c r="H27" s="44">
        <v>39.93</v>
      </c>
      <c r="I27" s="44">
        <v>60.66</v>
      </c>
      <c r="J27" s="44">
        <v>77.180000000000007</v>
      </c>
      <c r="K27" s="44">
        <v>88.28</v>
      </c>
      <c r="L27" s="13">
        <v>100</v>
      </c>
      <c r="M27" s="28">
        <v>100</v>
      </c>
      <c r="N27" s="13">
        <v>100</v>
      </c>
      <c r="O27" s="13">
        <v>100</v>
      </c>
      <c r="P27" s="13">
        <v>100</v>
      </c>
    </row>
    <row r="28" spans="1:16" s="4" customFormat="1" ht="18" customHeight="1">
      <c r="A28" s="2" t="s">
        <v>106</v>
      </c>
      <c r="B28" s="44">
        <v>31.53</v>
      </c>
      <c r="C28" s="44">
        <v>46.61</v>
      </c>
      <c r="D28" s="44">
        <v>64.14</v>
      </c>
      <c r="E28" s="44">
        <v>75.45</v>
      </c>
      <c r="F28" s="44">
        <v>85.61</v>
      </c>
      <c r="G28" s="44">
        <v>24.91</v>
      </c>
      <c r="H28" s="44">
        <v>38.18</v>
      </c>
      <c r="I28" s="44">
        <v>60.42</v>
      </c>
      <c r="J28" s="44">
        <v>76.53</v>
      </c>
      <c r="K28" s="44">
        <v>87.75</v>
      </c>
      <c r="L28" s="13">
        <v>100</v>
      </c>
      <c r="M28" s="28">
        <v>100</v>
      </c>
      <c r="N28" s="13">
        <v>100</v>
      </c>
      <c r="O28" s="13">
        <v>100</v>
      </c>
      <c r="P28" s="13">
        <v>100</v>
      </c>
    </row>
    <row r="29" spans="1:16" s="4" customFormat="1" ht="18" customHeight="1">
      <c r="A29" s="2" t="s">
        <v>108</v>
      </c>
      <c r="B29" s="44">
        <v>28.74</v>
      </c>
      <c r="C29" s="44">
        <v>44.03</v>
      </c>
      <c r="D29" s="44">
        <v>65.78</v>
      </c>
      <c r="E29" s="44">
        <v>77.41</v>
      </c>
      <c r="F29" s="44">
        <v>86.79</v>
      </c>
      <c r="G29" s="44">
        <v>27.21</v>
      </c>
      <c r="H29" s="44">
        <v>40.409999999999997</v>
      </c>
      <c r="I29" s="44">
        <v>61.1</v>
      </c>
      <c r="J29" s="44">
        <v>76.5</v>
      </c>
      <c r="K29" s="44">
        <v>87.44</v>
      </c>
      <c r="L29" s="13">
        <v>100</v>
      </c>
      <c r="M29" s="28">
        <v>100</v>
      </c>
      <c r="N29" s="13">
        <v>100</v>
      </c>
      <c r="O29" s="13">
        <v>100</v>
      </c>
      <c r="P29" s="13">
        <v>100</v>
      </c>
    </row>
    <row r="30" spans="1:16" s="4" customFormat="1" ht="18" customHeight="1">
      <c r="A30" s="2" t="s">
        <v>109</v>
      </c>
      <c r="B30" s="44">
        <v>25.76</v>
      </c>
      <c r="C30" s="44">
        <v>41.96</v>
      </c>
      <c r="D30" s="44">
        <v>67.09</v>
      </c>
      <c r="E30" s="44">
        <v>79.5</v>
      </c>
      <c r="F30" s="44">
        <v>87.83</v>
      </c>
      <c r="G30" s="44">
        <v>27.38</v>
      </c>
      <c r="H30" s="44">
        <v>40.67</v>
      </c>
      <c r="I30" s="44">
        <v>60</v>
      </c>
      <c r="J30" s="44">
        <v>75.790000000000006</v>
      </c>
      <c r="K30" s="44">
        <v>87.16</v>
      </c>
      <c r="L30" s="13">
        <v>100</v>
      </c>
      <c r="M30" s="28">
        <v>100</v>
      </c>
      <c r="N30" s="13">
        <v>100</v>
      </c>
      <c r="O30" s="13">
        <v>100</v>
      </c>
      <c r="P30" s="13">
        <v>100</v>
      </c>
    </row>
    <row r="31" spans="1:16" s="4" customFormat="1" ht="18" customHeight="1">
      <c r="A31" s="2" t="s">
        <v>107</v>
      </c>
      <c r="B31" s="44">
        <v>27.37</v>
      </c>
      <c r="C31" s="44">
        <v>45.14</v>
      </c>
      <c r="D31" s="44">
        <v>69.290000000000006</v>
      </c>
      <c r="E31" s="44">
        <v>80.2</v>
      </c>
      <c r="F31" s="44">
        <v>88.6</v>
      </c>
      <c r="G31" s="44">
        <v>25.91</v>
      </c>
      <c r="H31" s="44">
        <v>39.39</v>
      </c>
      <c r="I31" s="44">
        <v>60.18</v>
      </c>
      <c r="J31" s="44">
        <v>76.44</v>
      </c>
      <c r="K31" s="44">
        <v>87.5</v>
      </c>
      <c r="L31" s="13">
        <v>100</v>
      </c>
      <c r="M31" s="28">
        <v>100</v>
      </c>
      <c r="N31" s="13">
        <v>100</v>
      </c>
      <c r="O31" s="13">
        <v>100</v>
      </c>
      <c r="P31" s="13">
        <v>100</v>
      </c>
    </row>
    <row r="32" spans="1:16" s="4" customFormat="1" ht="15" customHeight="1">
      <c r="A32" s="511" t="s">
        <v>419</v>
      </c>
      <c r="B32" s="511"/>
      <c r="C32" s="511"/>
      <c r="D32" s="511"/>
      <c r="E32" s="511"/>
      <c r="F32" s="511"/>
      <c r="G32" s="511"/>
      <c r="H32" s="511"/>
      <c r="I32" s="511"/>
      <c r="J32" s="511"/>
      <c r="K32" s="511"/>
    </row>
    <row r="33" spans="1:11" s="4" customFormat="1" ht="13.5" customHeight="1">
      <c r="A33" s="511" t="s">
        <v>887</v>
      </c>
      <c r="B33" s="511"/>
      <c r="C33" s="511"/>
      <c r="D33" s="511"/>
      <c r="E33" s="511"/>
      <c r="F33" s="511"/>
      <c r="G33" s="511"/>
      <c r="H33" s="511"/>
      <c r="I33" s="511"/>
      <c r="J33" s="511"/>
      <c r="K33" s="511"/>
    </row>
    <row r="34" spans="1:11" s="4" customFormat="1" ht="13.5" customHeight="1">
      <c r="A34" s="511" t="s">
        <v>148</v>
      </c>
      <c r="B34" s="511"/>
      <c r="C34" s="511"/>
      <c r="D34" s="511"/>
      <c r="E34" s="511"/>
      <c r="F34" s="511"/>
      <c r="G34" s="511"/>
      <c r="H34" s="511"/>
      <c r="I34" s="511"/>
      <c r="J34" s="511"/>
      <c r="K34" s="511"/>
    </row>
    <row r="35" spans="1:11" s="4" customFormat="1" ht="28.4" customHeight="1"/>
  </sheetData>
  <mergeCells count="9">
    <mergeCell ref="A34:K34"/>
    <mergeCell ref="A1:K1"/>
    <mergeCell ref="B2:F2"/>
    <mergeCell ref="G2:K2"/>
    <mergeCell ref="L2:P2"/>
    <mergeCell ref="A4:P4"/>
    <mergeCell ref="A18:P18"/>
    <mergeCell ref="A32:K32"/>
    <mergeCell ref="A33:K33"/>
  </mergeCells>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zoomScaleNormal="100" workbookViewId="0">
      <selection activeCell="P20" sqref="P20"/>
    </sheetView>
  </sheetViews>
  <sheetFormatPr defaultRowHeight="12.5"/>
  <cols>
    <col min="1" max="8" width="14.7265625" bestFit="1" customWidth="1"/>
    <col min="9" max="9" width="8.453125" bestFit="1" customWidth="1"/>
    <col min="10" max="10" width="21" bestFit="1" customWidth="1"/>
    <col min="11" max="17" width="14.7265625" bestFit="1" customWidth="1"/>
    <col min="18" max="18" width="4.7265625" bestFit="1" customWidth="1"/>
  </cols>
  <sheetData>
    <row r="1" spans="1:17" ht="13.5" customHeight="1">
      <c r="A1" s="512" t="s">
        <v>13</v>
      </c>
      <c r="B1" s="512"/>
      <c r="C1" s="512"/>
      <c r="D1" s="512"/>
      <c r="E1" s="512"/>
      <c r="F1" s="512"/>
      <c r="G1" s="512"/>
      <c r="H1" s="512"/>
      <c r="I1" s="512"/>
    </row>
    <row r="2" spans="1:17" s="4" customFormat="1" ht="88.5" customHeight="1">
      <c r="A2" s="9" t="s">
        <v>420</v>
      </c>
      <c r="B2" s="9" t="s">
        <v>421</v>
      </c>
      <c r="C2" s="9" t="s">
        <v>422</v>
      </c>
      <c r="D2" s="9" t="s">
        <v>423</v>
      </c>
      <c r="E2" s="9" t="s">
        <v>424</v>
      </c>
      <c r="F2" s="10" t="s">
        <v>186</v>
      </c>
      <c r="G2" s="10" t="s">
        <v>425</v>
      </c>
      <c r="H2" s="9" t="s">
        <v>426</v>
      </c>
      <c r="I2" s="9" t="s">
        <v>427</v>
      </c>
      <c r="J2" s="9" t="s">
        <v>428</v>
      </c>
      <c r="K2" s="10" t="s">
        <v>429</v>
      </c>
      <c r="L2" s="9" t="s">
        <v>430</v>
      </c>
      <c r="M2" s="9" t="s">
        <v>431</v>
      </c>
      <c r="N2" s="9" t="s">
        <v>432</v>
      </c>
      <c r="O2" s="10" t="s">
        <v>433</v>
      </c>
      <c r="P2" s="10" t="s">
        <v>434</v>
      </c>
      <c r="Q2" s="10" t="s">
        <v>435</v>
      </c>
    </row>
    <row r="3" spans="1:17" s="4" customFormat="1" ht="18" customHeight="1">
      <c r="A3" s="2" t="s">
        <v>28</v>
      </c>
      <c r="B3" s="29">
        <v>3145.2410599999998</v>
      </c>
      <c r="C3" s="36">
        <v>518108</v>
      </c>
      <c r="D3" s="36">
        <v>195611.69925000001</v>
      </c>
      <c r="E3" s="60">
        <v>37.528771651</v>
      </c>
      <c r="F3" s="36">
        <v>775589.75</v>
      </c>
      <c r="G3" s="36">
        <v>261208.29157517999</v>
      </c>
      <c r="H3" s="61">
        <v>33.097800724999999</v>
      </c>
      <c r="I3" s="36">
        <v>195277.88641000001</v>
      </c>
      <c r="J3" s="60">
        <v>99.814041696999993</v>
      </c>
      <c r="K3" s="36">
        <v>261207.80458154</v>
      </c>
      <c r="L3" s="44">
        <v>99.994166667000002</v>
      </c>
      <c r="M3" s="24">
        <v>458.18738999999999</v>
      </c>
      <c r="N3" s="59">
        <v>0.22265528900000001</v>
      </c>
      <c r="O3" s="36">
        <v>109583.71120999999</v>
      </c>
      <c r="P3" s="36">
        <v>194997.75012000001</v>
      </c>
      <c r="Q3" s="24">
        <v>207.14</v>
      </c>
    </row>
    <row r="4" spans="1:17" s="4" customFormat="1" ht="18" customHeight="1">
      <c r="A4" s="2" t="s">
        <v>29</v>
      </c>
      <c r="B4" s="29">
        <v>2809.1607600000002</v>
      </c>
      <c r="C4" s="36">
        <v>489410</v>
      </c>
      <c r="D4" s="36">
        <v>187439.30841999999</v>
      </c>
      <c r="E4" s="60">
        <v>36.792972227</v>
      </c>
      <c r="F4" s="36">
        <v>584198.22</v>
      </c>
      <c r="G4" s="36">
        <v>175282.12298489001</v>
      </c>
      <c r="H4" s="61">
        <v>30.062509735999999</v>
      </c>
      <c r="I4" s="36">
        <v>154348.29990000001</v>
      </c>
      <c r="J4" s="60">
        <v>93.959667800000005</v>
      </c>
      <c r="K4" s="36">
        <v>174862.43338827</v>
      </c>
      <c r="L4" s="44">
        <v>99.803120132000004</v>
      </c>
      <c r="M4" s="24">
        <v>327.75189999999998</v>
      </c>
      <c r="N4" s="59">
        <v>0.215125551</v>
      </c>
      <c r="O4" s="24">
        <v>55481.6980559</v>
      </c>
      <c r="P4" s="36">
        <v>175503.17293415</v>
      </c>
      <c r="Q4" s="24">
        <v>221.71</v>
      </c>
    </row>
    <row r="5" spans="1:17" s="4" customFormat="1" ht="18" customHeight="1">
      <c r="A5" s="2" t="s">
        <v>99</v>
      </c>
      <c r="B5" s="29">
        <v>254.76076</v>
      </c>
      <c r="C5" s="24">
        <v>59515</v>
      </c>
      <c r="D5" s="24">
        <v>49993.686300000001</v>
      </c>
      <c r="E5" s="60">
        <v>84.001825253999996</v>
      </c>
      <c r="F5" s="24">
        <v>56860.88</v>
      </c>
      <c r="G5" s="24">
        <v>19548.391253498001</v>
      </c>
      <c r="H5" s="61">
        <v>34.379332949999998</v>
      </c>
      <c r="I5" s="24">
        <v>16965.053370000001</v>
      </c>
      <c r="J5" s="60">
        <v>33.934391771000001</v>
      </c>
      <c r="K5" s="24">
        <v>19191.226139820999</v>
      </c>
      <c r="L5" s="44">
        <v>98.172918124000006</v>
      </c>
      <c r="M5" s="24">
        <v>30.627970000000001</v>
      </c>
      <c r="N5" s="59">
        <v>0.18053565399999999</v>
      </c>
      <c r="O5" s="24">
        <v>10404.407995899999</v>
      </c>
      <c r="P5" s="24">
        <v>19570.153934148999</v>
      </c>
      <c r="Q5" s="24">
        <v>208.35</v>
      </c>
    </row>
    <row r="6" spans="1:17" s="4" customFormat="1" ht="18" customHeight="1">
      <c r="A6" s="2" t="s">
        <v>100</v>
      </c>
      <c r="B6" s="29">
        <v>287.8</v>
      </c>
      <c r="C6" s="24">
        <v>46113</v>
      </c>
      <c r="D6" s="24">
        <v>16592.378000000001</v>
      </c>
      <c r="E6" s="60">
        <v>35.979999999999997</v>
      </c>
      <c r="F6" s="24">
        <v>61680.34</v>
      </c>
      <c r="G6" s="24">
        <v>19000.791000000001</v>
      </c>
      <c r="H6" s="61">
        <v>30.81</v>
      </c>
      <c r="I6" s="24">
        <v>16534.395369999998</v>
      </c>
      <c r="J6" s="60">
        <v>99.65</v>
      </c>
      <c r="K6" s="24">
        <v>18944.47364</v>
      </c>
      <c r="L6" s="44">
        <v>99.7</v>
      </c>
      <c r="M6" s="24">
        <v>35.166420000000002</v>
      </c>
      <c r="N6" s="59">
        <v>0.21</v>
      </c>
      <c r="O6" s="24">
        <v>6306.2900600000003</v>
      </c>
      <c r="P6" s="24">
        <v>19024.019</v>
      </c>
      <c r="Q6" s="24">
        <v>209.68</v>
      </c>
    </row>
    <row r="7" spans="1:17" s="4" customFormat="1" ht="18" customHeight="1">
      <c r="A7" s="2" t="s">
        <v>101</v>
      </c>
      <c r="B7" s="29">
        <v>210.9</v>
      </c>
      <c r="C7" s="24">
        <v>37459</v>
      </c>
      <c r="D7" s="24">
        <v>12684.1</v>
      </c>
      <c r="E7" s="60">
        <v>33.861288342000002</v>
      </c>
      <c r="F7" s="24">
        <v>47381</v>
      </c>
      <c r="G7" s="24">
        <v>14792</v>
      </c>
      <c r="H7" s="61">
        <v>31.219265106000002</v>
      </c>
      <c r="I7" s="24">
        <v>12684.00072</v>
      </c>
      <c r="J7" s="60">
        <v>99.999217287999997</v>
      </c>
      <c r="K7" s="24">
        <v>14792</v>
      </c>
      <c r="L7" s="44">
        <v>100</v>
      </c>
      <c r="M7" s="24">
        <v>24.4</v>
      </c>
      <c r="N7" s="59">
        <v>0.19236832700000001</v>
      </c>
      <c r="O7" s="24">
        <v>7419</v>
      </c>
      <c r="P7" s="24">
        <v>14809</v>
      </c>
      <c r="Q7" s="24">
        <v>211.03</v>
      </c>
    </row>
    <row r="8" spans="1:17" s="4" customFormat="1" ht="18" customHeight="1">
      <c r="A8" s="2" t="s">
        <v>102</v>
      </c>
      <c r="B8" s="29">
        <v>219.5</v>
      </c>
      <c r="C8" s="24">
        <v>38954</v>
      </c>
      <c r="D8" s="24">
        <v>14368.445669999999</v>
      </c>
      <c r="E8" s="60">
        <v>36.885674565000002</v>
      </c>
      <c r="F8" s="24">
        <v>48101</v>
      </c>
      <c r="G8" s="24">
        <v>16529</v>
      </c>
      <c r="H8" s="61">
        <v>34.363110954</v>
      </c>
      <c r="I8" s="24">
        <v>14368.4</v>
      </c>
      <c r="J8" s="60">
        <v>99.999682151000002</v>
      </c>
      <c r="K8" s="24">
        <v>16529</v>
      </c>
      <c r="L8" s="44">
        <v>100</v>
      </c>
      <c r="M8" s="24">
        <v>22.4</v>
      </c>
      <c r="N8" s="59">
        <v>0.15589766399999999</v>
      </c>
      <c r="O8" s="24">
        <v>5345</v>
      </c>
      <c r="P8" s="24">
        <v>16548</v>
      </c>
      <c r="Q8" s="24">
        <v>212.39</v>
      </c>
    </row>
    <row r="9" spans="1:17" s="4" customFormat="1" ht="18" customHeight="1">
      <c r="A9" s="2" t="s">
        <v>103</v>
      </c>
      <c r="B9" s="29">
        <v>241.1</v>
      </c>
      <c r="C9" s="24">
        <v>38440</v>
      </c>
      <c r="D9" s="24">
        <v>12426.2</v>
      </c>
      <c r="E9" s="60">
        <v>32.326222684999998</v>
      </c>
      <c r="F9" s="24">
        <v>51828</v>
      </c>
      <c r="G9" s="24">
        <v>12503</v>
      </c>
      <c r="H9" s="61">
        <v>24.124025623000001</v>
      </c>
      <c r="I9" s="24">
        <v>12426.2</v>
      </c>
      <c r="J9" s="60">
        <v>100</v>
      </c>
      <c r="K9" s="24">
        <v>12503</v>
      </c>
      <c r="L9" s="44">
        <v>100</v>
      </c>
      <c r="M9" s="24">
        <v>17.399999999999999</v>
      </c>
      <c r="N9" s="59">
        <v>0.14002671799999999</v>
      </c>
      <c r="O9" s="24">
        <v>3756</v>
      </c>
      <c r="P9" s="24">
        <v>12519</v>
      </c>
      <c r="Q9" s="24">
        <v>213.64</v>
      </c>
    </row>
    <row r="10" spans="1:17" s="4" customFormat="1" ht="18" customHeight="1">
      <c r="A10" s="2" t="s">
        <v>104</v>
      </c>
      <c r="B10" s="29">
        <v>263.10000000000002</v>
      </c>
      <c r="C10" s="24">
        <v>36876</v>
      </c>
      <c r="D10" s="24">
        <v>10879.57979</v>
      </c>
      <c r="E10" s="60">
        <v>29.503145107999998</v>
      </c>
      <c r="F10" s="24">
        <v>51026</v>
      </c>
      <c r="G10" s="24">
        <v>13963</v>
      </c>
      <c r="H10" s="61">
        <v>27.364480853</v>
      </c>
      <c r="I10" s="24">
        <v>10879.57979</v>
      </c>
      <c r="J10" s="60">
        <v>100</v>
      </c>
      <c r="K10" s="24">
        <v>13963.046544209001</v>
      </c>
      <c r="L10" s="44">
        <v>100.00033334</v>
      </c>
      <c r="M10" s="24">
        <v>24.44406</v>
      </c>
      <c r="N10" s="59">
        <v>0.224678347</v>
      </c>
      <c r="O10" s="24">
        <v>3505</v>
      </c>
      <c r="P10" s="24">
        <v>13984</v>
      </c>
      <c r="Q10" s="24">
        <v>215.01</v>
      </c>
    </row>
    <row r="11" spans="1:17" s="4" customFormat="1" ht="18" customHeight="1">
      <c r="A11" s="2" t="s">
        <v>105</v>
      </c>
      <c r="B11" s="29">
        <v>200</v>
      </c>
      <c r="C11" s="24">
        <v>45797</v>
      </c>
      <c r="D11" s="24">
        <v>12713.4</v>
      </c>
      <c r="E11" s="60">
        <v>27.760333645999999</v>
      </c>
      <c r="F11" s="24">
        <v>56622</v>
      </c>
      <c r="G11" s="24">
        <v>14435</v>
      </c>
      <c r="H11" s="61">
        <v>25.493624386</v>
      </c>
      <c r="I11" s="24">
        <v>12713.4</v>
      </c>
      <c r="J11" s="60">
        <v>100</v>
      </c>
      <c r="K11" s="24">
        <v>14435</v>
      </c>
      <c r="L11" s="44">
        <v>100</v>
      </c>
      <c r="M11" s="24">
        <v>67.099999999999994</v>
      </c>
      <c r="N11" s="59">
        <v>0.52778957599999998</v>
      </c>
      <c r="O11" s="24">
        <v>3918</v>
      </c>
      <c r="P11" s="24">
        <v>14466</v>
      </c>
      <c r="Q11" s="24">
        <v>216.36</v>
      </c>
    </row>
    <row r="12" spans="1:17" s="4" customFormat="1" ht="18" customHeight="1">
      <c r="A12" s="2" t="s">
        <v>106</v>
      </c>
      <c r="B12" s="29">
        <v>261.39999999999998</v>
      </c>
      <c r="C12" s="24">
        <v>51920</v>
      </c>
      <c r="D12" s="24">
        <v>14891.23481</v>
      </c>
      <c r="E12" s="60">
        <v>28.681114811</v>
      </c>
      <c r="F12" s="24">
        <v>59500</v>
      </c>
      <c r="G12" s="24">
        <v>17450</v>
      </c>
      <c r="H12" s="61">
        <v>29.327731092000001</v>
      </c>
      <c r="I12" s="24">
        <v>14891.23481</v>
      </c>
      <c r="J12" s="60">
        <v>100</v>
      </c>
      <c r="K12" s="24">
        <v>17449.977796429001</v>
      </c>
      <c r="L12" s="44">
        <v>99.999872758999999</v>
      </c>
      <c r="M12" s="24">
        <v>33.1</v>
      </c>
      <c r="N12" s="59">
        <v>0.22227841000000001</v>
      </c>
      <c r="O12" s="24">
        <v>4122</v>
      </c>
      <c r="P12" s="24">
        <v>17474</v>
      </c>
      <c r="Q12" s="24">
        <v>217.66</v>
      </c>
    </row>
    <row r="13" spans="1:17" s="4" customFormat="1" ht="18" customHeight="1">
      <c r="A13" s="2" t="s">
        <v>108</v>
      </c>
      <c r="B13" s="29">
        <v>253</v>
      </c>
      <c r="C13" s="24">
        <v>44598</v>
      </c>
      <c r="D13" s="24">
        <v>12834.014160000001</v>
      </c>
      <c r="E13" s="60">
        <v>28.777106955000001</v>
      </c>
      <c r="F13" s="24">
        <v>47248</v>
      </c>
      <c r="G13" s="24">
        <v>14238.433103182</v>
      </c>
      <c r="H13" s="61">
        <v>30.135525531999999</v>
      </c>
      <c r="I13" s="24">
        <v>12834.014160000001</v>
      </c>
      <c r="J13" s="60">
        <v>100</v>
      </c>
      <c r="K13" s="24">
        <v>14238.433103182</v>
      </c>
      <c r="L13" s="44">
        <v>100</v>
      </c>
      <c r="M13" s="24">
        <v>25.470099999999999</v>
      </c>
      <c r="N13" s="59">
        <v>0.198457783</v>
      </c>
      <c r="O13" s="24">
        <v>3622</v>
      </c>
      <c r="P13" s="24">
        <v>14251</v>
      </c>
      <c r="Q13" s="24">
        <v>219.02</v>
      </c>
    </row>
    <row r="14" spans="1:17" s="4" customFormat="1" ht="18" customHeight="1">
      <c r="A14" s="2" t="s">
        <v>109</v>
      </c>
      <c r="B14" s="29">
        <v>316</v>
      </c>
      <c r="C14" s="24">
        <v>45971</v>
      </c>
      <c r="D14" s="24">
        <v>15769.08029</v>
      </c>
      <c r="E14" s="60">
        <v>34.302234648000002</v>
      </c>
      <c r="F14" s="24">
        <v>55154</v>
      </c>
      <c r="G14" s="24">
        <v>16057.757587439</v>
      </c>
      <c r="H14" s="61">
        <v>29.114402558999998</v>
      </c>
      <c r="I14" s="24">
        <v>15764.84225</v>
      </c>
      <c r="J14" s="60">
        <v>99.973124368000001</v>
      </c>
      <c r="K14" s="24">
        <v>16051.540580359</v>
      </c>
      <c r="L14" s="44">
        <v>99.961283467000001</v>
      </c>
      <c r="M14" s="24">
        <v>29.14499</v>
      </c>
      <c r="N14" s="59">
        <v>0.184873337</v>
      </c>
      <c r="O14" s="24">
        <v>3241</v>
      </c>
      <c r="P14" s="24">
        <v>16074</v>
      </c>
      <c r="Q14" s="24">
        <v>220.35</v>
      </c>
    </row>
    <row r="15" spans="1:17" s="4" customFormat="1" ht="18" customHeight="1">
      <c r="A15" s="2" t="s">
        <v>107</v>
      </c>
      <c r="B15" s="29">
        <v>301.60000000000002</v>
      </c>
      <c r="C15" s="24">
        <v>43767</v>
      </c>
      <c r="D15" s="24">
        <v>14287.189399999999</v>
      </c>
      <c r="E15" s="60">
        <v>32.643748486</v>
      </c>
      <c r="F15" s="24">
        <v>48797</v>
      </c>
      <c r="G15" s="24">
        <v>16764.750040774001</v>
      </c>
      <c r="H15" s="61">
        <v>34.356108040999999</v>
      </c>
      <c r="I15" s="24">
        <v>14287.17943</v>
      </c>
      <c r="J15" s="60">
        <v>99.999930216999999</v>
      </c>
      <c r="K15" s="24">
        <v>16764.735584274</v>
      </c>
      <c r="L15" s="44">
        <v>99.999913767999999</v>
      </c>
      <c r="M15" s="24">
        <v>18.498360000000002</v>
      </c>
      <c r="N15" s="59">
        <v>0.12947524099999999</v>
      </c>
      <c r="O15" s="24">
        <v>3843</v>
      </c>
      <c r="P15" s="24">
        <v>16784</v>
      </c>
      <c r="Q15" s="24">
        <v>221.71</v>
      </c>
    </row>
    <row r="16" spans="1:17" s="4" customFormat="1" ht="15" customHeight="1">
      <c r="A16" s="511" t="s">
        <v>887</v>
      </c>
      <c r="B16" s="511"/>
      <c r="C16" s="511"/>
      <c r="D16" s="511"/>
    </row>
    <row r="17" spans="1:4" s="4" customFormat="1" ht="13.5" customHeight="1">
      <c r="A17" s="511" t="s">
        <v>239</v>
      </c>
      <c r="B17" s="511"/>
      <c r="C17" s="511"/>
      <c r="D17" s="511"/>
    </row>
    <row r="18" spans="1:4" s="4" customFormat="1" ht="28.4" customHeight="1"/>
  </sheetData>
  <mergeCells count="3">
    <mergeCell ref="A1:I1"/>
    <mergeCell ref="A16:D16"/>
    <mergeCell ref="A17:D17"/>
  </mergeCells>
  <pageMargins left="0.78431372549019618" right="0.78431372549019618" top="0.98039215686274517" bottom="0.98039215686274517" header="0.50980392156862753" footer="0.50980392156862753"/>
  <pageSetup paperSize="9" scale="52"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Normal="100" workbookViewId="0">
      <selection activeCell="P5" sqref="P5:P15"/>
    </sheetView>
  </sheetViews>
  <sheetFormatPr defaultRowHeight="12.5"/>
  <cols>
    <col min="1" max="8" width="14.7265625" bestFit="1" customWidth="1"/>
    <col min="9" max="9" width="11.1796875" bestFit="1" customWidth="1"/>
    <col min="10" max="10" width="18.26953125" bestFit="1" customWidth="1"/>
    <col min="11" max="17" width="14.7265625" bestFit="1" customWidth="1"/>
    <col min="18" max="18" width="4.7265625" bestFit="1" customWidth="1"/>
  </cols>
  <sheetData>
    <row r="1" spans="1:17" ht="18" customHeight="1">
      <c r="A1" s="447" t="s">
        <v>436</v>
      </c>
      <c r="B1" s="447"/>
      <c r="C1" s="447"/>
      <c r="D1" s="447"/>
      <c r="E1" s="447"/>
      <c r="F1" s="447"/>
      <c r="G1" s="447"/>
      <c r="H1" s="447"/>
      <c r="I1" s="447"/>
    </row>
    <row r="2" spans="1:17" s="4" customFormat="1" ht="76.5" customHeight="1">
      <c r="A2" s="9" t="s">
        <v>420</v>
      </c>
      <c r="B2" s="9" t="s">
        <v>421</v>
      </c>
      <c r="C2" s="9" t="s">
        <v>422</v>
      </c>
      <c r="D2" s="9" t="s">
        <v>423</v>
      </c>
      <c r="E2" s="9" t="s">
        <v>424</v>
      </c>
      <c r="F2" s="10" t="s">
        <v>186</v>
      </c>
      <c r="G2" s="10" t="s">
        <v>437</v>
      </c>
      <c r="H2" s="9" t="s">
        <v>426</v>
      </c>
      <c r="I2" s="9" t="s">
        <v>427</v>
      </c>
      <c r="J2" s="9" t="s">
        <v>428</v>
      </c>
      <c r="K2" s="10" t="s">
        <v>429</v>
      </c>
      <c r="L2" s="9" t="s">
        <v>430</v>
      </c>
      <c r="M2" s="9" t="s">
        <v>431</v>
      </c>
      <c r="N2" s="9" t="s">
        <v>432</v>
      </c>
      <c r="O2" s="10" t="s">
        <v>433</v>
      </c>
      <c r="P2" s="10" t="s">
        <v>434</v>
      </c>
      <c r="Q2" s="10" t="s">
        <v>435</v>
      </c>
    </row>
    <row r="3" spans="1:17" s="4" customFormat="1" ht="18" customHeight="1">
      <c r="A3" s="2" t="s">
        <v>28</v>
      </c>
      <c r="B3" s="29">
        <v>28452.85</v>
      </c>
      <c r="C3" s="36">
        <v>3668649.11</v>
      </c>
      <c r="D3" s="36">
        <v>845400.34</v>
      </c>
      <c r="E3" s="44">
        <v>23.04</v>
      </c>
      <c r="F3" s="36">
        <v>7912284.4900000002</v>
      </c>
      <c r="G3" s="36">
        <v>1950906.33</v>
      </c>
      <c r="H3" s="44">
        <v>24.66</v>
      </c>
      <c r="I3" s="36">
        <v>844261.48</v>
      </c>
      <c r="J3" s="13">
        <v>100</v>
      </c>
      <c r="K3" s="36">
        <v>1949508.07</v>
      </c>
      <c r="L3" s="44">
        <v>100</v>
      </c>
      <c r="M3" s="29">
        <v>1138.8599999999999</v>
      </c>
      <c r="N3" s="44">
        <v>0.13</v>
      </c>
      <c r="O3" s="36">
        <v>533294.54</v>
      </c>
      <c r="P3" s="36">
        <v>1950906.33</v>
      </c>
      <c r="Q3" s="24">
        <v>270.69</v>
      </c>
    </row>
    <row r="4" spans="1:17" s="4" customFormat="1" ht="18" customHeight="1">
      <c r="A4" s="2" t="s">
        <v>29</v>
      </c>
      <c r="B4" s="29">
        <v>30885.666379999999</v>
      </c>
      <c r="C4" s="36">
        <v>4649033.1900000004</v>
      </c>
      <c r="D4" s="36">
        <v>921397.89780000004</v>
      </c>
      <c r="E4" s="44">
        <v>19.819129270000001</v>
      </c>
      <c r="F4" s="36">
        <v>8501315.0529999994</v>
      </c>
      <c r="G4" s="36">
        <v>1825666.1240000001</v>
      </c>
      <c r="H4" s="44">
        <v>21.475102530000001</v>
      </c>
      <c r="I4" s="36">
        <v>919617.81949999998</v>
      </c>
      <c r="J4" s="13">
        <v>100</v>
      </c>
      <c r="K4" s="36">
        <v>1824405.35</v>
      </c>
      <c r="L4" s="44">
        <v>100</v>
      </c>
      <c r="M4" s="29">
        <v>1780.0694309999999</v>
      </c>
      <c r="N4" s="44">
        <v>0.19356621800000001</v>
      </c>
      <c r="O4" s="36">
        <v>508209.1226</v>
      </c>
      <c r="P4" s="36">
        <v>1825666.1229999999</v>
      </c>
      <c r="Q4" s="24">
        <v>300.01</v>
      </c>
    </row>
    <row r="5" spans="1:17" s="4" customFormat="1" ht="18" customHeight="1">
      <c r="A5" s="2" t="s">
        <v>99</v>
      </c>
      <c r="B5" s="29">
        <v>2178.67535</v>
      </c>
      <c r="C5" s="36">
        <v>318767.12959999999</v>
      </c>
      <c r="D5" s="24">
        <v>83715.623930000002</v>
      </c>
      <c r="E5" s="44">
        <v>26.262313819999999</v>
      </c>
      <c r="F5" s="36">
        <v>660248.72569999995</v>
      </c>
      <c r="G5" s="36">
        <v>164990.22899999999</v>
      </c>
      <c r="H5" s="44">
        <v>24.989102219999999</v>
      </c>
      <c r="I5" s="24">
        <v>83612.943150000006</v>
      </c>
      <c r="J5" s="13">
        <v>100</v>
      </c>
      <c r="K5" s="36">
        <v>164854.60509999999</v>
      </c>
      <c r="L5" s="44">
        <v>100</v>
      </c>
      <c r="M5" s="29">
        <v>102.68078</v>
      </c>
      <c r="N5" s="44">
        <v>0.122654261</v>
      </c>
      <c r="O5" s="24">
        <v>43313.93</v>
      </c>
      <c r="P5" s="36">
        <v>164990.22899999999</v>
      </c>
      <c r="Q5" s="24">
        <v>273.14</v>
      </c>
    </row>
    <row r="6" spans="1:17" s="4" customFormat="1" ht="18" customHeight="1">
      <c r="A6" s="2" t="s">
        <v>100</v>
      </c>
      <c r="B6" s="29">
        <v>2721.5356700000002</v>
      </c>
      <c r="C6" s="36">
        <v>364680.76779999997</v>
      </c>
      <c r="D6" s="24">
        <v>83204.948210000002</v>
      </c>
      <c r="E6" s="44">
        <v>22.815831150000001</v>
      </c>
      <c r="F6" s="36">
        <v>778998.8406</v>
      </c>
      <c r="G6" s="36">
        <v>183175.4026</v>
      </c>
      <c r="H6" s="44">
        <v>23.51420735</v>
      </c>
      <c r="I6" s="24">
        <v>83091.030119999996</v>
      </c>
      <c r="J6" s="13">
        <v>100</v>
      </c>
      <c r="K6" s="36">
        <v>183032.51680000001</v>
      </c>
      <c r="L6" s="44">
        <v>100</v>
      </c>
      <c r="M6" s="29">
        <v>113.91809000000001</v>
      </c>
      <c r="N6" s="44">
        <v>0.13710034600000001</v>
      </c>
      <c r="O6" s="24">
        <v>50158.51</v>
      </c>
      <c r="P6" s="36">
        <v>183175.4026</v>
      </c>
      <c r="Q6" s="24">
        <v>276.26</v>
      </c>
    </row>
    <row r="7" spans="1:17" s="4" customFormat="1" ht="18" customHeight="1">
      <c r="A7" s="2" t="s">
        <v>101</v>
      </c>
      <c r="B7" s="29">
        <v>2233.2751400000002</v>
      </c>
      <c r="C7" s="36">
        <v>310164.69990000001</v>
      </c>
      <c r="D7" s="24">
        <v>62865.071689999997</v>
      </c>
      <c r="E7" s="44">
        <v>20.268287050000001</v>
      </c>
      <c r="F7" s="36">
        <v>610435.44330000004</v>
      </c>
      <c r="G7" s="36">
        <v>144483.1483</v>
      </c>
      <c r="H7" s="44">
        <v>23.6688662</v>
      </c>
      <c r="I7" s="24">
        <v>62723.324070000002</v>
      </c>
      <c r="J7" s="13">
        <v>100</v>
      </c>
      <c r="K7" s="36">
        <v>144351.99290000001</v>
      </c>
      <c r="L7" s="44">
        <v>100</v>
      </c>
      <c r="M7" s="29">
        <v>141.7487606</v>
      </c>
      <c r="N7" s="44">
        <v>0.22599051100000001</v>
      </c>
      <c r="O7" s="24">
        <v>44334.400000000001</v>
      </c>
      <c r="P7" s="36">
        <v>144483.1483</v>
      </c>
      <c r="Q7" s="24">
        <v>278.37</v>
      </c>
    </row>
    <row r="8" spans="1:17" s="4" customFormat="1" ht="18" customHeight="1">
      <c r="A8" s="2" t="s">
        <v>102</v>
      </c>
      <c r="B8" s="29">
        <v>2838.37889</v>
      </c>
      <c r="C8" s="36">
        <v>384158.7709</v>
      </c>
      <c r="D8" s="24">
        <v>78884.320600000006</v>
      </c>
      <c r="E8" s="44">
        <v>20.534301589999998</v>
      </c>
      <c r="F8" s="36">
        <v>759243.54940000002</v>
      </c>
      <c r="G8" s="36">
        <v>160922.8175</v>
      </c>
      <c r="H8" s="44">
        <v>21.19515109</v>
      </c>
      <c r="I8" s="24">
        <v>78759.30962</v>
      </c>
      <c r="J8" s="13">
        <v>100</v>
      </c>
      <c r="K8" s="36">
        <v>160795.55840000001</v>
      </c>
      <c r="L8" s="44">
        <v>100</v>
      </c>
      <c r="M8" s="29">
        <v>125.01098</v>
      </c>
      <c r="N8" s="44">
        <v>0.15872533699999999</v>
      </c>
      <c r="O8" s="24">
        <v>41430.03</v>
      </c>
      <c r="P8" s="36">
        <v>160922.8175</v>
      </c>
      <c r="Q8" s="24">
        <v>281.14999999999998</v>
      </c>
    </row>
    <row r="9" spans="1:17" s="4" customFormat="1" ht="18" customHeight="1">
      <c r="A9" s="2" t="s">
        <v>103</v>
      </c>
      <c r="B9" s="29">
        <v>2978.12925</v>
      </c>
      <c r="C9" s="36">
        <v>402907.52269999997</v>
      </c>
      <c r="D9" s="24">
        <v>78478.237970000002</v>
      </c>
      <c r="E9" s="44">
        <v>19.477977840000001</v>
      </c>
      <c r="F9" s="36">
        <v>747664.97730000003</v>
      </c>
      <c r="G9" s="36">
        <v>156796.65289999999</v>
      </c>
      <c r="H9" s="44">
        <v>20.971512323999999</v>
      </c>
      <c r="I9" s="24">
        <v>78357.95</v>
      </c>
      <c r="J9" s="13">
        <v>100</v>
      </c>
      <c r="K9" s="36">
        <v>156703.28839999999</v>
      </c>
      <c r="L9" s="44">
        <v>100</v>
      </c>
      <c r="M9" s="29">
        <v>120.28797</v>
      </c>
      <c r="N9" s="44">
        <v>0.15351086899999999</v>
      </c>
      <c r="O9" s="24">
        <v>46762.02</v>
      </c>
      <c r="P9" s="36">
        <v>156796.65289999999</v>
      </c>
      <c r="Q9" s="24">
        <v>284.39999999999998</v>
      </c>
    </row>
    <row r="10" spans="1:17" s="4" customFormat="1" ht="18" customHeight="1">
      <c r="A10" s="2" t="s">
        <v>104</v>
      </c>
      <c r="B10" s="29">
        <v>2939.88114</v>
      </c>
      <c r="C10" s="36">
        <v>403767.83100000001</v>
      </c>
      <c r="D10" s="24">
        <v>75737.137759999998</v>
      </c>
      <c r="E10" s="44">
        <v>18.757595810000002</v>
      </c>
      <c r="F10" s="36">
        <v>769784.14569999999</v>
      </c>
      <c r="G10" s="36">
        <v>159663.83240000001</v>
      </c>
      <c r="H10" s="44">
        <v>20.74137709</v>
      </c>
      <c r="I10" s="24">
        <v>75603.342690000005</v>
      </c>
      <c r="J10" s="13">
        <v>100</v>
      </c>
      <c r="K10" s="36">
        <v>159663.83240000001</v>
      </c>
      <c r="L10" s="44">
        <v>100</v>
      </c>
      <c r="M10" s="29">
        <v>133.79507000000001</v>
      </c>
      <c r="N10" s="44">
        <v>0.17696978099999999</v>
      </c>
      <c r="O10" s="24">
        <v>50170.04</v>
      </c>
      <c r="P10" s="36">
        <v>159663.83240000001</v>
      </c>
      <c r="Q10" s="24">
        <v>286.85000000000002</v>
      </c>
    </row>
    <row r="11" spans="1:17" s="4" customFormat="1" ht="18" customHeight="1">
      <c r="A11" s="2" t="s">
        <v>105</v>
      </c>
      <c r="B11" s="29">
        <v>2932.19274</v>
      </c>
      <c r="C11" s="36">
        <v>466023.59869999997</v>
      </c>
      <c r="D11" s="24">
        <v>85341.966899999999</v>
      </c>
      <c r="E11" s="44">
        <v>18.312799420000001</v>
      </c>
      <c r="F11" s="36">
        <v>796884.74990000005</v>
      </c>
      <c r="G11" s="36">
        <v>159854.1623</v>
      </c>
      <c r="H11" s="44">
        <v>20.05988473</v>
      </c>
      <c r="I11" s="24">
        <v>85002.976110000003</v>
      </c>
      <c r="J11" s="13">
        <v>100</v>
      </c>
      <c r="K11" s="36">
        <v>159669.76259999999</v>
      </c>
      <c r="L11" s="44">
        <v>100</v>
      </c>
      <c r="M11" s="29">
        <v>338.99079</v>
      </c>
      <c r="N11" s="44">
        <v>0.39879873100000002</v>
      </c>
      <c r="O11" s="24">
        <v>43308.707179999998</v>
      </c>
      <c r="P11" s="36">
        <v>159854.1623</v>
      </c>
      <c r="Q11" s="24">
        <v>289.58999999999997</v>
      </c>
    </row>
    <row r="12" spans="1:17" s="4" customFormat="1" ht="18" customHeight="1">
      <c r="A12" s="2" t="s">
        <v>106</v>
      </c>
      <c r="B12" s="29">
        <v>3087.9577899999999</v>
      </c>
      <c r="C12" s="36">
        <v>587591.31999999995</v>
      </c>
      <c r="D12" s="36">
        <v>106424.11320000001</v>
      </c>
      <c r="E12" s="44">
        <v>18.11</v>
      </c>
      <c r="F12" s="36">
        <v>915405.52590000001</v>
      </c>
      <c r="G12" s="36">
        <v>191870.76</v>
      </c>
      <c r="H12" s="44">
        <v>20.960192459999998</v>
      </c>
      <c r="I12" s="36">
        <v>106099.867</v>
      </c>
      <c r="J12" s="13">
        <v>100</v>
      </c>
      <c r="K12" s="36">
        <v>191709.527</v>
      </c>
      <c r="L12" s="44">
        <v>100</v>
      </c>
      <c r="M12" s="29">
        <v>324.24619999999999</v>
      </c>
      <c r="N12" s="44">
        <v>0.30560471900000002</v>
      </c>
      <c r="O12" s="24">
        <v>58255.905400000003</v>
      </c>
      <c r="P12" s="36">
        <v>191870.75930000001</v>
      </c>
      <c r="Q12" s="24">
        <v>294.81</v>
      </c>
    </row>
    <row r="13" spans="1:17" s="4" customFormat="1" ht="18" customHeight="1">
      <c r="A13" s="2" t="s">
        <v>108</v>
      </c>
      <c r="B13" s="29">
        <v>2761.61</v>
      </c>
      <c r="C13" s="36">
        <v>483402.44</v>
      </c>
      <c r="D13" s="24">
        <v>85340.17</v>
      </c>
      <c r="E13" s="44">
        <v>17.649999999999999</v>
      </c>
      <c r="F13" s="36">
        <v>772598.64469999995</v>
      </c>
      <c r="G13" s="36">
        <v>153585.57</v>
      </c>
      <c r="H13" s="44">
        <v>19.87908912</v>
      </c>
      <c r="I13" s="24">
        <v>85179.36</v>
      </c>
      <c r="J13" s="13">
        <v>100</v>
      </c>
      <c r="K13" s="36">
        <v>153499.06</v>
      </c>
      <c r="L13" s="44">
        <v>100</v>
      </c>
      <c r="M13" s="29">
        <v>160.80000000000001</v>
      </c>
      <c r="N13" s="44">
        <v>0.19</v>
      </c>
      <c r="O13" s="24">
        <v>40309.870000000003</v>
      </c>
      <c r="P13" s="36">
        <v>153585.57</v>
      </c>
      <c r="Q13" s="24">
        <v>297.36</v>
      </c>
    </row>
    <row r="14" spans="1:17" s="4" customFormat="1" ht="18" customHeight="1">
      <c r="A14" s="2" t="s">
        <v>109</v>
      </c>
      <c r="B14" s="29">
        <v>3103.94</v>
      </c>
      <c r="C14" s="36">
        <v>471101.08</v>
      </c>
      <c r="D14" s="24">
        <v>89459.08</v>
      </c>
      <c r="E14" s="44">
        <v>18.989999999999998</v>
      </c>
      <c r="F14" s="36">
        <v>848939.55110000004</v>
      </c>
      <c r="G14" s="36">
        <v>175343.35999999999</v>
      </c>
      <c r="H14" s="44">
        <v>20.654398189999998</v>
      </c>
      <c r="I14" s="24">
        <v>89367.98</v>
      </c>
      <c r="J14" s="13">
        <v>100</v>
      </c>
      <c r="K14" s="36">
        <v>175247.5</v>
      </c>
      <c r="L14" s="44">
        <v>100</v>
      </c>
      <c r="M14" s="29">
        <v>91.1</v>
      </c>
      <c r="N14" s="44">
        <v>0.1</v>
      </c>
      <c r="O14" s="24">
        <v>45379.53</v>
      </c>
      <c r="P14" s="36">
        <v>175343.35999999999</v>
      </c>
      <c r="Q14" s="24">
        <v>297.36</v>
      </c>
    </row>
    <row r="15" spans="1:17" s="4" customFormat="1" ht="18" customHeight="1">
      <c r="A15" s="2" t="s">
        <v>107</v>
      </c>
      <c r="B15" s="29">
        <v>3110.0952299999999</v>
      </c>
      <c r="C15" s="36">
        <v>456468.02429999999</v>
      </c>
      <c r="D15" s="24">
        <v>91947.229500000001</v>
      </c>
      <c r="E15" s="44">
        <v>20.143191770000001</v>
      </c>
      <c r="F15" s="36">
        <v>841110.89939999999</v>
      </c>
      <c r="G15" s="36">
        <v>174980.19390000001</v>
      </c>
      <c r="H15" s="44">
        <v>20.8034629</v>
      </c>
      <c r="I15" s="24">
        <v>91819.739319999993</v>
      </c>
      <c r="J15" s="13">
        <v>100</v>
      </c>
      <c r="K15" s="36">
        <v>174877.70569999999</v>
      </c>
      <c r="L15" s="44">
        <v>100</v>
      </c>
      <c r="M15" s="29">
        <v>127.49018</v>
      </c>
      <c r="N15" s="44">
        <v>0.13884833599999999</v>
      </c>
      <c r="O15" s="24">
        <v>44786.18</v>
      </c>
      <c r="P15" s="36">
        <v>174980.19390000001</v>
      </c>
      <c r="Q15" s="24">
        <v>300.01</v>
      </c>
    </row>
    <row r="16" spans="1:17" s="4" customFormat="1" ht="15" customHeight="1">
      <c r="A16" s="451" t="s">
        <v>438</v>
      </c>
      <c r="B16" s="451"/>
      <c r="C16" s="451"/>
      <c r="D16" s="451"/>
      <c r="E16" s="451"/>
      <c r="F16" s="451"/>
      <c r="G16" s="451"/>
    </row>
    <row r="17" spans="1:7" s="4" customFormat="1" ht="13.5" customHeight="1">
      <c r="A17" s="451" t="s">
        <v>887</v>
      </c>
      <c r="B17" s="451"/>
      <c r="C17" s="451"/>
      <c r="D17" s="451"/>
      <c r="E17" s="451"/>
      <c r="F17" s="451"/>
      <c r="G17" s="451"/>
    </row>
    <row r="18" spans="1:7" s="4" customFormat="1" ht="13.5" customHeight="1">
      <c r="A18" s="451" t="s">
        <v>241</v>
      </c>
      <c r="B18" s="451"/>
      <c r="C18" s="451"/>
      <c r="D18" s="451"/>
      <c r="E18" s="451"/>
      <c r="F18" s="451"/>
      <c r="G18" s="451"/>
    </row>
    <row r="19" spans="1:7" s="4" customFormat="1" ht="26.9" customHeight="1"/>
  </sheetData>
  <mergeCells count="4">
    <mergeCell ref="A1:I1"/>
    <mergeCell ref="A16:G16"/>
    <mergeCell ref="A17:G17"/>
    <mergeCell ref="A18:G18"/>
  </mergeCells>
  <pageMargins left="0.78431372549019618" right="0.78431372549019618" top="0.98039215686274517" bottom="0.98039215686274517" header="0.50980392156862753" footer="0.50980392156862753"/>
  <pageSetup paperSize="9" scale="52"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workbookViewId="0">
      <selection activeCell="F22" sqref="F22"/>
    </sheetView>
  </sheetViews>
  <sheetFormatPr defaultRowHeight="12.5"/>
  <cols>
    <col min="1" max="15" width="14.7265625" bestFit="1" customWidth="1"/>
    <col min="16" max="16" width="4.7265625" bestFit="1" customWidth="1"/>
  </cols>
  <sheetData>
    <row r="1" spans="1:15" ht="14.25" customHeight="1">
      <c r="A1" s="438" t="s">
        <v>439</v>
      </c>
      <c r="B1" s="438"/>
      <c r="C1" s="438"/>
    </row>
    <row r="2" spans="1:15" s="4" customFormat="1" ht="71.25" customHeight="1">
      <c r="A2" s="42" t="s">
        <v>440</v>
      </c>
      <c r="B2" s="42" t="s">
        <v>421</v>
      </c>
      <c r="C2" s="42" t="s">
        <v>185</v>
      </c>
      <c r="D2" s="42" t="s">
        <v>423</v>
      </c>
      <c r="E2" s="42" t="s">
        <v>424</v>
      </c>
      <c r="F2" s="42" t="s">
        <v>203</v>
      </c>
      <c r="G2" s="42" t="s">
        <v>441</v>
      </c>
      <c r="H2" s="42" t="s">
        <v>426</v>
      </c>
      <c r="I2" s="42" t="s">
        <v>427</v>
      </c>
      <c r="J2" s="42" t="s">
        <v>428</v>
      </c>
      <c r="K2" s="42" t="s">
        <v>442</v>
      </c>
      <c r="L2" s="42" t="s">
        <v>430</v>
      </c>
      <c r="M2" s="42" t="s">
        <v>443</v>
      </c>
      <c r="N2" s="42" t="s">
        <v>444</v>
      </c>
      <c r="O2" s="42" t="s">
        <v>445</v>
      </c>
    </row>
    <row r="3" spans="1:15" s="4" customFormat="1" ht="18" customHeight="1">
      <c r="A3" s="62" t="s">
        <v>28</v>
      </c>
      <c r="B3" s="63">
        <v>1.915E-2</v>
      </c>
      <c r="C3" s="64">
        <v>14.16864</v>
      </c>
      <c r="D3" s="64">
        <v>14.16864</v>
      </c>
      <c r="E3" s="65">
        <v>100</v>
      </c>
      <c r="F3" s="64">
        <v>30.293251940000001</v>
      </c>
      <c r="G3" s="64">
        <v>30.293251940000001</v>
      </c>
      <c r="H3" s="65">
        <v>100</v>
      </c>
      <c r="I3" s="64">
        <v>14.16864</v>
      </c>
      <c r="J3" s="65">
        <v>100</v>
      </c>
      <c r="K3" s="64">
        <v>30.293251940000001</v>
      </c>
      <c r="L3" s="63">
        <v>100</v>
      </c>
      <c r="M3" s="64">
        <v>30.293251940000001</v>
      </c>
      <c r="N3" s="64">
        <v>30.293251940000001</v>
      </c>
      <c r="O3" s="64">
        <v>0.32</v>
      </c>
    </row>
    <row r="4" spans="1:15" s="4" customFormat="1" ht="18" customHeight="1">
      <c r="A4" s="62" t="s">
        <v>29</v>
      </c>
      <c r="B4" s="63">
        <v>5.64E-3</v>
      </c>
      <c r="C4" s="64">
        <v>10.29321</v>
      </c>
      <c r="D4" s="64">
        <v>10.291169999999999</v>
      </c>
      <c r="E4" s="65">
        <v>99.98</v>
      </c>
      <c r="F4" s="64">
        <v>20.302788339999999</v>
      </c>
      <c r="G4" s="64">
        <v>20.301970449999999</v>
      </c>
      <c r="H4" s="65">
        <v>100</v>
      </c>
      <c r="I4" s="64">
        <v>10.291169999999999</v>
      </c>
      <c r="J4" s="65">
        <v>100</v>
      </c>
      <c r="K4" s="64">
        <v>20.301970449999999</v>
      </c>
      <c r="L4" s="63">
        <v>100</v>
      </c>
      <c r="M4" s="64">
        <v>20.301970449999999</v>
      </c>
      <c r="N4" s="64">
        <v>20.301970449999999</v>
      </c>
      <c r="O4" s="64">
        <v>0.35</v>
      </c>
    </row>
    <row r="5" spans="1:15" s="4" customFormat="1" ht="18" customHeight="1">
      <c r="A5" s="62" t="s">
        <v>99</v>
      </c>
      <c r="B5" s="63">
        <v>2.2699999999999999E-3</v>
      </c>
      <c r="C5" s="64">
        <v>3.8297400000000001</v>
      </c>
      <c r="D5" s="64">
        <v>3.8297400000000001</v>
      </c>
      <c r="E5" s="65">
        <v>100</v>
      </c>
      <c r="F5" s="64">
        <v>7.4556996</v>
      </c>
      <c r="G5" s="64">
        <v>7.4556996</v>
      </c>
      <c r="H5" s="65">
        <v>100</v>
      </c>
      <c r="I5" s="64">
        <v>3.8297400000000001</v>
      </c>
      <c r="J5" s="65">
        <v>100</v>
      </c>
      <c r="K5" s="64">
        <v>7.4556996</v>
      </c>
      <c r="L5" s="63">
        <v>100</v>
      </c>
      <c r="M5" s="64">
        <v>7.4556996</v>
      </c>
      <c r="N5" s="64">
        <v>7.4556996</v>
      </c>
      <c r="O5" s="64">
        <v>0.32</v>
      </c>
    </row>
    <row r="6" spans="1:15" s="4" customFormat="1" ht="18" customHeight="1">
      <c r="A6" s="62" t="s">
        <v>100</v>
      </c>
      <c r="B6" s="63">
        <v>1.8600000000000001E-3</v>
      </c>
      <c r="C6" s="64">
        <v>3.7104400000000002</v>
      </c>
      <c r="D6" s="64">
        <v>3.7104400000000002</v>
      </c>
      <c r="E6" s="65">
        <v>100</v>
      </c>
      <c r="F6" s="64">
        <v>7.1589378200000002</v>
      </c>
      <c r="G6" s="64">
        <v>7.1589378200000002</v>
      </c>
      <c r="H6" s="65">
        <v>100</v>
      </c>
      <c r="I6" s="64">
        <v>3.7104400000000002</v>
      </c>
      <c r="J6" s="65">
        <v>100</v>
      </c>
      <c r="K6" s="64">
        <v>7.1589378200000002</v>
      </c>
      <c r="L6" s="63">
        <v>100</v>
      </c>
      <c r="M6" s="64">
        <v>7.1589378200000002</v>
      </c>
      <c r="N6" s="64">
        <v>7.1589378200000002</v>
      </c>
      <c r="O6" s="64">
        <v>0.35</v>
      </c>
    </row>
    <row r="7" spans="1:15" s="4" customFormat="1" ht="18" customHeight="1">
      <c r="A7" s="62" t="s">
        <v>101</v>
      </c>
      <c r="B7" s="63">
        <v>1.5100000000000001E-3</v>
      </c>
      <c r="C7" s="64">
        <v>2.7530299999999999</v>
      </c>
      <c r="D7" s="64">
        <v>2.7509899999999998</v>
      </c>
      <c r="E7" s="65">
        <v>99.93</v>
      </c>
      <c r="F7" s="64">
        <v>5.68815092</v>
      </c>
      <c r="G7" s="64">
        <v>5.6873330299999996</v>
      </c>
      <c r="H7" s="65">
        <v>99.99</v>
      </c>
      <c r="I7" s="64">
        <v>2.7509899999999998</v>
      </c>
      <c r="J7" s="65">
        <v>100</v>
      </c>
      <c r="K7" s="64">
        <v>5.6873330299999996</v>
      </c>
      <c r="L7" s="63">
        <v>100</v>
      </c>
      <c r="M7" s="64">
        <v>5.6873330299999996</v>
      </c>
      <c r="N7" s="64">
        <v>5.6873330299999996</v>
      </c>
      <c r="O7" s="64">
        <v>0.35</v>
      </c>
    </row>
    <row r="8" spans="1:15" s="4" customFormat="1" ht="18" customHeight="1">
      <c r="A8" s="62" t="s">
        <v>102</v>
      </c>
      <c r="B8" s="63">
        <v>0</v>
      </c>
      <c r="C8" s="64">
        <v>0</v>
      </c>
      <c r="D8" s="64">
        <v>0</v>
      </c>
      <c r="E8" s="65">
        <v>0</v>
      </c>
      <c r="F8" s="64">
        <v>0</v>
      </c>
      <c r="G8" s="64">
        <v>0</v>
      </c>
      <c r="H8" s="65">
        <v>0</v>
      </c>
      <c r="I8" s="64">
        <v>0</v>
      </c>
      <c r="J8" s="65">
        <v>0</v>
      </c>
      <c r="K8" s="64">
        <v>0</v>
      </c>
      <c r="L8" s="63">
        <v>0</v>
      </c>
      <c r="M8" s="64">
        <v>0</v>
      </c>
      <c r="N8" s="64">
        <v>0</v>
      </c>
      <c r="O8" s="64">
        <v>0</v>
      </c>
    </row>
    <row r="9" spans="1:15" s="4" customFormat="1" ht="18" customHeight="1">
      <c r="A9" s="62" t="s">
        <v>103</v>
      </c>
      <c r="B9" s="63">
        <v>0</v>
      </c>
      <c r="C9" s="64">
        <v>0</v>
      </c>
      <c r="D9" s="64">
        <v>0</v>
      </c>
      <c r="E9" s="65">
        <v>0</v>
      </c>
      <c r="F9" s="64">
        <v>0</v>
      </c>
      <c r="G9" s="64">
        <v>0</v>
      </c>
      <c r="H9" s="65">
        <v>0</v>
      </c>
      <c r="I9" s="64">
        <v>0</v>
      </c>
      <c r="J9" s="65">
        <v>0</v>
      </c>
      <c r="K9" s="64">
        <v>0</v>
      </c>
      <c r="L9" s="63">
        <v>0</v>
      </c>
      <c r="M9" s="64">
        <v>0</v>
      </c>
      <c r="N9" s="64">
        <v>0</v>
      </c>
      <c r="O9" s="64">
        <v>0</v>
      </c>
    </row>
    <row r="10" spans="1:15" s="4" customFormat="1" ht="18" customHeight="1">
      <c r="A10" s="62" t="s">
        <v>104</v>
      </c>
      <c r="B10" s="63">
        <v>0</v>
      </c>
      <c r="C10" s="64">
        <v>0</v>
      </c>
      <c r="D10" s="64">
        <v>0</v>
      </c>
      <c r="E10" s="65">
        <v>0</v>
      </c>
      <c r="F10" s="64">
        <v>0</v>
      </c>
      <c r="G10" s="64">
        <v>0</v>
      </c>
      <c r="H10" s="65">
        <v>0</v>
      </c>
      <c r="I10" s="64">
        <v>0</v>
      </c>
      <c r="J10" s="65">
        <v>0</v>
      </c>
      <c r="K10" s="64">
        <v>0</v>
      </c>
      <c r="L10" s="63">
        <v>0</v>
      </c>
      <c r="M10" s="64">
        <v>0</v>
      </c>
      <c r="N10" s="64">
        <v>0</v>
      </c>
      <c r="O10" s="64">
        <v>0</v>
      </c>
    </row>
    <row r="11" spans="1:15" s="4" customFormat="1" ht="18" customHeight="1">
      <c r="A11" s="62" t="s">
        <v>105</v>
      </c>
      <c r="B11" s="63">
        <v>0</v>
      </c>
      <c r="C11" s="64">
        <v>0</v>
      </c>
      <c r="D11" s="64">
        <v>0</v>
      </c>
      <c r="E11" s="65">
        <v>0</v>
      </c>
      <c r="F11" s="64">
        <v>0</v>
      </c>
      <c r="G11" s="64">
        <v>0</v>
      </c>
      <c r="H11" s="65">
        <v>0</v>
      </c>
      <c r="I11" s="64">
        <v>0</v>
      </c>
      <c r="J11" s="65">
        <v>0</v>
      </c>
      <c r="K11" s="64">
        <v>0</v>
      </c>
      <c r="L11" s="63">
        <v>0</v>
      </c>
      <c r="M11" s="64">
        <v>0</v>
      </c>
      <c r="N11" s="64">
        <v>0</v>
      </c>
      <c r="O11" s="64">
        <v>0</v>
      </c>
    </row>
    <row r="12" spans="1:15" s="4" customFormat="1" ht="18" customHeight="1">
      <c r="A12" s="62" t="s">
        <v>106</v>
      </c>
      <c r="B12" s="63">
        <v>0</v>
      </c>
      <c r="C12" s="64">
        <v>0</v>
      </c>
      <c r="D12" s="64">
        <v>0</v>
      </c>
      <c r="E12" s="65">
        <v>0</v>
      </c>
      <c r="F12" s="64">
        <v>0</v>
      </c>
      <c r="G12" s="64">
        <v>0</v>
      </c>
      <c r="H12" s="65">
        <v>0</v>
      </c>
      <c r="I12" s="64">
        <v>0</v>
      </c>
      <c r="J12" s="65">
        <v>0</v>
      </c>
      <c r="K12" s="64">
        <v>0</v>
      </c>
      <c r="L12" s="63">
        <v>0</v>
      </c>
      <c r="M12" s="64">
        <v>0</v>
      </c>
      <c r="N12" s="64">
        <v>0</v>
      </c>
      <c r="O12" s="64">
        <v>0</v>
      </c>
    </row>
    <row r="13" spans="1:15" s="4" customFormat="1" ht="18" customHeight="1">
      <c r="A13" s="62" t="s">
        <v>108</v>
      </c>
      <c r="B13" s="63">
        <v>0</v>
      </c>
      <c r="C13" s="64">
        <v>0</v>
      </c>
      <c r="D13" s="64">
        <v>0</v>
      </c>
      <c r="E13" s="65">
        <v>0</v>
      </c>
      <c r="F13" s="64">
        <v>0</v>
      </c>
      <c r="G13" s="64">
        <v>0</v>
      </c>
      <c r="H13" s="65">
        <v>0</v>
      </c>
      <c r="I13" s="64">
        <v>0</v>
      </c>
      <c r="J13" s="65">
        <v>0</v>
      </c>
      <c r="K13" s="64">
        <v>0</v>
      </c>
      <c r="L13" s="63">
        <v>0</v>
      </c>
      <c r="M13" s="64">
        <v>0</v>
      </c>
      <c r="N13" s="64">
        <v>0</v>
      </c>
      <c r="O13" s="64">
        <v>0</v>
      </c>
    </row>
    <row r="14" spans="1:15" s="4" customFormat="1" ht="18" customHeight="1">
      <c r="A14" s="62" t="s">
        <v>109</v>
      </c>
      <c r="B14" s="63">
        <v>0</v>
      </c>
      <c r="C14" s="64">
        <v>0</v>
      </c>
      <c r="D14" s="64">
        <v>0</v>
      </c>
      <c r="E14" s="65">
        <v>0</v>
      </c>
      <c r="F14" s="64">
        <v>0</v>
      </c>
      <c r="G14" s="64">
        <v>0</v>
      </c>
      <c r="H14" s="65">
        <v>0</v>
      </c>
      <c r="I14" s="64">
        <v>0</v>
      </c>
      <c r="J14" s="65">
        <v>0</v>
      </c>
      <c r="K14" s="64">
        <v>0</v>
      </c>
      <c r="L14" s="63">
        <v>0</v>
      </c>
      <c r="M14" s="64">
        <v>0</v>
      </c>
      <c r="N14" s="64">
        <v>0</v>
      </c>
      <c r="O14" s="64">
        <v>0</v>
      </c>
    </row>
    <row r="15" spans="1:15" s="4" customFormat="1" ht="18" customHeight="1">
      <c r="A15" s="62" t="s">
        <v>107</v>
      </c>
      <c r="B15" s="63">
        <v>0</v>
      </c>
      <c r="C15" s="64">
        <v>0</v>
      </c>
      <c r="D15" s="64">
        <v>0</v>
      </c>
      <c r="E15" s="65">
        <v>0</v>
      </c>
      <c r="F15" s="64">
        <v>0</v>
      </c>
      <c r="G15" s="64">
        <v>0</v>
      </c>
      <c r="H15" s="65">
        <v>0</v>
      </c>
      <c r="I15" s="64">
        <v>0</v>
      </c>
      <c r="J15" s="65">
        <v>0</v>
      </c>
      <c r="K15" s="64">
        <v>0</v>
      </c>
      <c r="L15" s="63">
        <v>0</v>
      </c>
      <c r="M15" s="64">
        <v>0</v>
      </c>
      <c r="N15" s="64">
        <v>0</v>
      </c>
      <c r="O15" s="64">
        <v>0</v>
      </c>
    </row>
    <row r="16" spans="1:15" s="4" customFormat="1" ht="18" customHeight="1">
      <c r="A16" s="554" t="s">
        <v>887</v>
      </c>
      <c r="B16" s="554"/>
      <c r="C16" s="554"/>
      <c r="D16" s="554"/>
      <c r="E16" s="554"/>
      <c r="F16" s="554"/>
      <c r="G16" s="554"/>
      <c r="H16" s="554"/>
      <c r="I16" s="554"/>
      <c r="J16" s="554"/>
      <c r="K16" s="554"/>
      <c r="L16" s="554"/>
      <c r="M16" s="554"/>
      <c r="N16" s="554"/>
      <c r="O16" s="554"/>
    </row>
    <row r="17" spans="1:15" s="4" customFormat="1" ht="17.25" customHeight="1">
      <c r="A17" s="554" t="s">
        <v>242</v>
      </c>
      <c r="B17" s="554"/>
      <c r="C17" s="554"/>
      <c r="D17" s="554"/>
      <c r="E17" s="554"/>
      <c r="F17" s="554"/>
      <c r="G17" s="554"/>
      <c r="H17" s="554"/>
      <c r="I17" s="554"/>
      <c r="J17" s="554"/>
      <c r="K17" s="554"/>
      <c r="L17" s="554"/>
      <c r="M17" s="554"/>
      <c r="N17" s="554"/>
      <c r="O17" s="554"/>
    </row>
    <row r="18" spans="1:15" s="4" customFormat="1" ht="28.4" customHeight="1"/>
  </sheetData>
  <mergeCells count="2">
    <mergeCell ref="A16:O16"/>
    <mergeCell ref="A17:O17"/>
  </mergeCells>
  <pageMargins left="0.78431372549019618" right="0.78431372549019618" top="0.98039215686274517" bottom="0.98039215686274517" header="0.50980392156862753" footer="0.50980392156862753"/>
  <pageSetup paperSize="9" scale="3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zoomScaleNormal="100" workbookViewId="0">
      <selection activeCell="K23" sqref="K23"/>
    </sheetView>
  </sheetViews>
  <sheetFormatPr defaultRowHeight="12.5"/>
  <cols>
    <col min="1" max="1" width="14.7265625" bestFit="1" customWidth="1"/>
    <col min="2" max="2" width="9.1796875" bestFit="1" customWidth="1"/>
    <col min="3" max="3" width="10.1796875" bestFit="1" customWidth="1"/>
    <col min="4" max="4" width="9.453125" bestFit="1" customWidth="1"/>
    <col min="5" max="5" width="10.1796875" bestFit="1" customWidth="1"/>
    <col min="6" max="6" width="9.54296875" bestFit="1" customWidth="1"/>
    <col min="7" max="11" width="10.1796875" bestFit="1" customWidth="1"/>
    <col min="12" max="12" width="9.81640625" bestFit="1" customWidth="1"/>
    <col min="13" max="13" width="9.26953125" bestFit="1" customWidth="1"/>
    <col min="14" max="14" width="10.26953125" bestFit="1" customWidth="1"/>
    <col min="15" max="15" width="11.7265625" bestFit="1" customWidth="1"/>
    <col min="16" max="16" width="9.7265625" bestFit="1" customWidth="1"/>
    <col min="17" max="17" width="8.26953125" bestFit="1" customWidth="1"/>
    <col min="18" max="18" width="9.1796875" bestFit="1" customWidth="1"/>
    <col min="19" max="19" width="4.7265625" bestFit="1" customWidth="1"/>
  </cols>
  <sheetData>
    <row r="1" spans="1:18" ht="18" customHeight="1">
      <c r="A1" s="447" t="s">
        <v>14</v>
      </c>
      <c r="B1" s="447"/>
      <c r="C1" s="447"/>
      <c r="D1" s="447"/>
      <c r="E1" s="447"/>
      <c r="F1" s="447"/>
      <c r="G1" s="447"/>
      <c r="H1" s="447"/>
      <c r="I1" s="447"/>
      <c r="J1" s="447"/>
      <c r="K1" s="447"/>
      <c r="L1" s="447"/>
      <c r="M1" s="447"/>
      <c r="N1" s="447"/>
      <c r="O1" s="447"/>
      <c r="P1" s="447"/>
      <c r="Q1" s="447"/>
      <c r="R1" s="447"/>
    </row>
    <row r="2" spans="1:18" s="4" customFormat="1" ht="25.5" customHeight="1">
      <c r="A2" s="453" t="s">
        <v>446</v>
      </c>
      <c r="B2" s="453" t="s">
        <v>183</v>
      </c>
      <c r="C2" s="527" t="s">
        <v>447</v>
      </c>
      <c r="D2" s="528"/>
      <c r="E2" s="527" t="s">
        <v>448</v>
      </c>
      <c r="F2" s="528"/>
      <c r="G2" s="515" t="s">
        <v>449</v>
      </c>
      <c r="H2" s="543"/>
      <c r="I2" s="543"/>
      <c r="J2" s="516"/>
      <c r="K2" s="515" t="s">
        <v>450</v>
      </c>
      <c r="L2" s="543"/>
      <c r="M2" s="543"/>
      <c r="N2" s="516"/>
      <c r="O2" s="527" t="s">
        <v>93</v>
      </c>
      <c r="P2" s="528"/>
      <c r="Q2" s="556" t="s">
        <v>451</v>
      </c>
      <c r="R2" s="557"/>
    </row>
    <row r="3" spans="1:18" s="4" customFormat="1" ht="13.5" customHeight="1">
      <c r="A3" s="555"/>
      <c r="B3" s="555"/>
      <c r="C3" s="529"/>
      <c r="D3" s="530"/>
      <c r="E3" s="529"/>
      <c r="F3" s="530"/>
      <c r="G3" s="515" t="s">
        <v>452</v>
      </c>
      <c r="H3" s="516"/>
      <c r="I3" s="515" t="s">
        <v>453</v>
      </c>
      <c r="J3" s="516"/>
      <c r="K3" s="515" t="s">
        <v>452</v>
      </c>
      <c r="L3" s="516"/>
      <c r="M3" s="515" t="s">
        <v>453</v>
      </c>
      <c r="N3" s="516"/>
      <c r="O3" s="529"/>
      <c r="P3" s="530"/>
      <c r="Q3" s="558"/>
      <c r="R3" s="559"/>
    </row>
    <row r="4" spans="1:18" s="4" customFormat="1" ht="56.25" customHeight="1">
      <c r="A4" s="454"/>
      <c r="B4" s="454"/>
      <c r="C4" s="15" t="s">
        <v>454</v>
      </c>
      <c r="D4" s="14" t="s">
        <v>455</v>
      </c>
      <c r="E4" s="15" t="s">
        <v>454</v>
      </c>
      <c r="F4" s="14" t="s">
        <v>455</v>
      </c>
      <c r="G4" s="15" t="s">
        <v>454</v>
      </c>
      <c r="H4" s="14" t="s">
        <v>455</v>
      </c>
      <c r="I4" s="15" t="s">
        <v>454</v>
      </c>
      <c r="J4" s="14" t="s">
        <v>455</v>
      </c>
      <c r="K4" s="15" t="s">
        <v>454</v>
      </c>
      <c r="L4" s="14" t="s">
        <v>455</v>
      </c>
      <c r="M4" s="15" t="s">
        <v>454</v>
      </c>
      <c r="N4" s="14" t="s">
        <v>455</v>
      </c>
      <c r="O4" s="15" t="s">
        <v>454</v>
      </c>
      <c r="P4" s="14" t="s">
        <v>455</v>
      </c>
      <c r="Q4" s="15" t="s">
        <v>456</v>
      </c>
      <c r="R4" s="14" t="s">
        <v>455</v>
      </c>
    </row>
    <row r="5" spans="1:18" s="4" customFormat="1" ht="15" customHeight="1">
      <c r="A5" s="2" t="s">
        <v>28</v>
      </c>
      <c r="B5" s="11">
        <v>248</v>
      </c>
      <c r="C5" s="24">
        <v>438</v>
      </c>
      <c r="D5" s="24">
        <v>39.158369999999998</v>
      </c>
      <c r="E5" s="24">
        <v>271</v>
      </c>
      <c r="F5" s="24">
        <v>17.779123240000001</v>
      </c>
      <c r="G5" s="24">
        <v>19158</v>
      </c>
      <c r="H5" s="24">
        <v>1308.5016734999999</v>
      </c>
      <c r="I5" s="24">
        <v>11298</v>
      </c>
      <c r="J5" s="24">
        <v>884.62804249999999</v>
      </c>
      <c r="K5" s="24">
        <v>2</v>
      </c>
      <c r="L5" s="24">
        <v>7.5679999999999997E-2</v>
      </c>
      <c r="M5" s="24">
        <v>0</v>
      </c>
      <c r="N5" s="24">
        <v>0</v>
      </c>
      <c r="O5" s="24">
        <v>31167</v>
      </c>
      <c r="P5" s="24">
        <v>2250.1428892399999</v>
      </c>
      <c r="Q5" s="24">
        <v>9</v>
      </c>
      <c r="R5" s="24">
        <v>0.67341037000000004</v>
      </c>
    </row>
    <row r="6" spans="1:18" s="4" customFormat="1" ht="15" customHeight="1">
      <c r="A6" s="2" t="s">
        <v>29</v>
      </c>
      <c r="B6" s="11">
        <v>226</v>
      </c>
      <c r="C6" s="36">
        <v>129233</v>
      </c>
      <c r="D6" s="24">
        <v>13143.907928250001</v>
      </c>
      <c r="E6" s="24">
        <v>2979</v>
      </c>
      <c r="F6" s="24">
        <v>162.752557545</v>
      </c>
      <c r="G6" s="36">
        <v>962207</v>
      </c>
      <c r="H6" s="36">
        <v>101070.66508463</v>
      </c>
      <c r="I6" s="36">
        <v>372361</v>
      </c>
      <c r="J6" s="24">
        <v>37661.260567375</v>
      </c>
      <c r="K6" s="24">
        <v>8473</v>
      </c>
      <c r="L6" s="24">
        <v>626.10800537499995</v>
      </c>
      <c r="M6" s="24">
        <v>7876</v>
      </c>
      <c r="N6" s="24">
        <v>583.24307475000001</v>
      </c>
      <c r="O6" s="36">
        <v>1483129</v>
      </c>
      <c r="P6" s="36">
        <v>153247.93721792</v>
      </c>
      <c r="Q6" s="24">
        <v>1599</v>
      </c>
      <c r="R6" s="24">
        <v>158.88327584999999</v>
      </c>
    </row>
    <row r="7" spans="1:18" s="4" customFormat="1" ht="15" customHeight="1">
      <c r="A7" s="2" t="s">
        <v>99</v>
      </c>
      <c r="B7" s="11">
        <v>19</v>
      </c>
      <c r="C7" s="24">
        <v>7</v>
      </c>
      <c r="D7" s="24">
        <v>0.68431137500000006</v>
      </c>
      <c r="E7" s="24">
        <v>51</v>
      </c>
      <c r="F7" s="24">
        <v>3.5252401999999998</v>
      </c>
      <c r="G7" s="24">
        <v>0</v>
      </c>
      <c r="H7" s="24">
        <v>0</v>
      </c>
      <c r="I7" s="24">
        <v>0</v>
      </c>
      <c r="J7" s="24">
        <v>0</v>
      </c>
      <c r="K7" s="24">
        <v>0</v>
      </c>
      <c r="L7" s="24">
        <v>0</v>
      </c>
      <c r="M7" s="24">
        <v>0</v>
      </c>
      <c r="N7" s="24">
        <v>0</v>
      </c>
      <c r="O7" s="24">
        <v>58</v>
      </c>
      <c r="P7" s="24">
        <v>4.2095515749999999</v>
      </c>
      <c r="Q7" s="24">
        <v>6</v>
      </c>
      <c r="R7" s="24">
        <v>0.47</v>
      </c>
    </row>
    <row r="8" spans="1:18" s="4" customFormat="1" ht="15" customHeight="1">
      <c r="A8" s="2" t="s">
        <v>100</v>
      </c>
      <c r="B8" s="11">
        <v>22</v>
      </c>
      <c r="C8" s="24">
        <v>12</v>
      </c>
      <c r="D8" s="24">
        <v>1.132248125</v>
      </c>
      <c r="E8" s="24">
        <v>28</v>
      </c>
      <c r="F8" s="24">
        <v>2.3083964400000001</v>
      </c>
      <c r="G8" s="24">
        <v>0</v>
      </c>
      <c r="H8" s="24">
        <v>0</v>
      </c>
      <c r="I8" s="24">
        <v>0</v>
      </c>
      <c r="J8" s="24">
        <v>0</v>
      </c>
      <c r="K8" s="24">
        <v>0</v>
      </c>
      <c r="L8" s="24">
        <v>0</v>
      </c>
      <c r="M8" s="24">
        <v>0</v>
      </c>
      <c r="N8" s="24">
        <v>0</v>
      </c>
      <c r="O8" s="24">
        <v>40</v>
      </c>
      <c r="P8" s="24">
        <v>3.4406445649999999</v>
      </c>
      <c r="Q8" s="24">
        <v>7</v>
      </c>
      <c r="R8" s="24">
        <v>0.61333919000000003</v>
      </c>
    </row>
    <row r="9" spans="1:18" s="4" customFormat="1" ht="15" customHeight="1">
      <c r="A9" s="2" t="s">
        <v>101</v>
      </c>
      <c r="B9" s="11">
        <v>19</v>
      </c>
      <c r="C9" s="24">
        <v>4</v>
      </c>
      <c r="D9" s="24">
        <v>0.39871162500000001</v>
      </c>
      <c r="E9" s="24">
        <v>16</v>
      </c>
      <c r="F9" s="24">
        <v>1.3318519099999999</v>
      </c>
      <c r="G9" s="24">
        <v>0</v>
      </c>
      <c r="H9" s="24">
        <v>0</v>
      </c>
      <c r="I9" s="24">
        <v>0</v>
      </c>
      <c r="J9" s="24">
        <v>0</v>
      </c>
      <c r="K9" s="24">
        <v>0</v>
      </c>
      <c r="L9" s="24">
        <v>0</v>
      </c>
      <c r="M9" s="24">
        <v>0</v>
      </c>
      <c r="N9" s="24">
        <v>0</v>
      </c>
      <c r="O9" s="24">
        <v>20</v>
      </c>
      <c r="P9" s="24">
        <v>1.7305635349999999</v>
      </c>
      <c r="Q9" s="24">
        <v>6</v>
      </c>
      <c r="R9" s="24">
        <v>0.54</v>
      </c>
    </row>
    <row r="10" spans="1:18" s="4" customFormat="1" ht="15" customHeight="1">
      <c r="A10" s="2" t="s">
        <v>102</v>
      </c>
      <c r="B10" s="11">
        <v>23</v>
      </c>
      <c r="C10" s="24">
        <v>2</v>
      </c>
      <c r="D10" s="24">
        <v>0.19978699999999999</v>
      </c>
      <c r="E10" s="24">
        <v>9</v>
      </c>
      <c r="F10" s="24">
        <v>0.68873399999999996</v>
      </c>
      <c r="G10" s="24">
        <v>0</v>
      </c>
      <c r="H10" s="24">
        <v>0</v>
      </c>
      <c r="I10" s="24">
        <v>0</v>
      </c>
      <c r="J10" s="24">
        <v>0</v>
      </c>
      <c r="K10" s="24">
        <v>0</v>
      </c>
      <c r="L10" s="24">
        <v>0</v>
      </c>
      <c r="M10" s="24">
        <v>0</v>
      </c>
      <c r="N10" s="24">
        <v>0</v>
      </c>
      <c r="O10" s="24">
        <v>11</v>
      </c>
      <c r="P10" s="24">
        <v>0.88852100000000001</v>
      </c>
      <c r="Q10" s="24">
        <v>3</v>
      </c>
      <c r="R10" s="24">
        <v>0.18</v>
      </c>
    </row>
    <row r="11" spans="1:18" s="4" customFormat="1" ht="15" customHeight="1">
      <c r="A11" s="2" t="s">
        <v>103</v>
      </c>
      <c r="B11" s="11">
        <v>20</v>
      </c>
      <c r="C11" s="24">
        <v>9</v>
      </c>
      <c r="D11" s="24">
        <v>0.83240962500000004</v>
      </c>
      <c r="E11" s="24">
        <v>357</v>
      </c>
      <c r="F11" s="24">
        <v>18.808830395000001</v>
      </c>
      <c r="G11" s="24">
        <v>0</v>
      </c>
      <c r="H11" s="24">
        <v>0</v>
      </c>
      <c r="I11" s="24">
        <v>0</v>
      </c>
      <c r="J11" s="24">
        <v>0</v>
      </c>
      <c r="K11" s="24">
        <v>0</v>
      </c>
      <c r="L11" s="24">
        <v>0</v>
      </c>
      <c r="M11" s="24">
        <v>0</v>
      </c>
      <c r="N11" s="24">
        <v>0</v>
      </c>
      <c r="O11" s="24">
        <v>366</v>
      </c>
      <c r="P11" s="24">
        <v>19.641240020000001</v>
      </c>
      <c r="Q11" s="24">
        <v>49</v>
      </c>
      <c r="R11" s="24">
        <v>2.83</v>
      </c>
    </row>
    <row r="12" spans="1:18" s="4" customFormat="1" ht="15" customHeight="1">
      <c r="A12" s="2" t="s">
        <v>104</v>
      </c>
      <c r="B12" s="11">
        <v>19</v>
      </c>
      <c r="C12" s="24">
        <v>2883</v>
      </c>
      <c r="D12" s="24">
        <v>271.52360549999997</v>
      </c>
      <c r="E12" s="24">
        <v>921</v>
      </c>
      <c r="F12" s="24">
        <v>43.010289624999999</v>
      </c>
      <c r="G12" s="24">
        <v>0</v>
      </c>
      <c r="H12" s="24">
        <v>0</v>
      </c>
      <c r="I12" s="24">
        <v>0</v>
      </c>
      <c r="J12" s="24">
        <v>0</v>
      </c>
      <c r="K12" s="24">
        <v>266</v>
      </c>
      <c r="L12" s="24">
        <v>20.254770874999998</v>
      </c>
      <c r="M12" s="24">
        <v>197</v>
      </c>
      <c r="N12" s="24">
        <v>14.810429750000001</v>
      </c>
      <c r="O12" s="24">
        <v>4267</v>
      </c>
      <c r="P12" s="24">
        <v>349.59909575</v>
      </c>
      <c r="Q12" s="24">
        <v>57</v>
      </c>
      <c r="R12" s="24">
        <v>4.3627396999999997</v>
      </c>
    </row>
    <row r="13" spans="1:18" s="4" customFormat="1" ht="15" customHeight="1">
      <c r="A13" s="2" t="s">
        <v>105</v>
      </c>
      <c r="B13" s="11">
        <v>20</v>
      </c>
      <c r="C13" s="24">
        <v>14434</v>
      </c>
      <c r="D13" s="24">
        <v>1410.5069187500001</v>
      </c>
      <c r="E13" s="24">
        <v>443</v>
      </c>
      <c r="F13" s="24">
        <v>23.669530999999999</v>
      </c>
      <c r="G13" s="24">
        <v>0</v>
      </c>
      <c r="H13" s="24">
        <v>0</v>
      </c>
      <c r="I13" s="24">
        <v>0</v>
      </c>
      <c r="J13" s="24">
        <v>0</v>
      </c>
      <c r="K13" s="24">
        <v>3641</v>
      </c>
      <c r="L13" s="24">
        <v>263.76397087499998</v>
      </c>
      <c r="M13" s="24">
        <v>3789</v>
      </c>
      <c r="N13" s="24">
        <v>274.39644399999997</v>
      </c>
      <c r="O13" s="24">
        <v>22307</v>
      </c>
      <c r="P13" s="24">
        <v>1972.3368646250001</v>
      </c>
      <c r="Q13" s="24">
        <v>405</v>
      </c>
      <c r="R13" s="24">
        <v>10.07</v>
      </c>
    </row>
    <row r="14" spans="1:18" s="4" customFormat="1" ht="15" customHeight="1">
      <c r="A14" s="2" t="s">
        <v>106</v>
      </c>
      <c r="B14" s="11">
        <v>20</v>
      </c>
      <c r="C14" s="24">
        <v>27957</v>
      </c>
      <c r="D14" s="24">
        <v>2841.5097178750002</v>
      </c>
      <c r="E14" s="24">
        <v>762</v>
      </c>
      <c r="F14" s="24">
        <v>44.026702980000003</v>
      </c>
      <c r="G14" s="24">
        <v>15859</v>
      </c>
      <c r="H14" s="24">
        <v>1649.4180852500001</v>
      </c>
      <c r="I14" s="24">
        <v>7867</v>
      </c>
      <c r="J14" s="24">
        <v>799.58458537499996</v>
      </c>
      <c r="K14" s="24">
        <v>4565</v>
      </c>
      <c r="L14" s="24">
        <v>342.01211362499998</v>
      </c>
      <c r="M14" s="24">
        <v>3890</v>
      </c>
      <c r="N14" s="24">
        <v>294.03620100000001</v>
      </c>
      <c r="O14" s="24">
        <v>60900</v>
      </c>
      <c r="P14" s="24">
        <v>5970.5874061049999</v>
      </c>
      <c r="Q14" s="24">
        <v>531</v>
      </c>
      <c r="R14" s="24">
        <v>53.351674729999999</v>
      </c>
    </row>
    <row r="15" spans="1:18" s="4" customFormat="1" ht="15" customHeight="1">
      <c r="A15" s="2" t="s">
        <v>108</v>
      </c>
      <c r="B15" s="11">
        <v>21</v>
      </c>
      <c r="C15" s="24">
        <v>37326</v>
      </c>
      <c r="D15" s="24">
        <v>3835.7782847499998</v>
      </c>
      <c r="E15" s="24">
        <v>216</v>
      </c>
      <c r="F15" s="24">
        <v>13.26133587</v>
      </c>
      <c r="G15" s="36">
        <v>109825</v>
      </c>
      <c r="H15" s="24">
        <v>11540.646849500001</v>
      </c>
      <c r="I15" s="24">
        <v>55059</v>
      </c>
      <c r="J15" s="24">
        <v>5632.9230079999998</v>
      </c>
      <c r="K15" s="24">
        <v>0</v>
      </c>
      <c r="L15" s="24">
        <v>0</v>
      </c>
      <c r="M15" s="24">
        <v>0</v>
      </c>
      <c r="N15" s="24">
        <v>0</v>
      </c>
      <c r="O15" s="36">
        <v>202426</v>
      </c>
      <c r="P15" s="24">
        <v>21022.609478120001</v>
      </c>
      <c r="Q15" s="24">
        <v>822</v>
      </c>
      <c r="R15" s="24">
        <v>84.72</v>
      </c>
    </row>
    <row r="16" spans="1:18" s="4" customFormat="1" ht="15" customHeight="1">
      <c r="A16" s="2" t="s">
        <v>109</v>
      </c>
      <c r="B16" s="11">
        <v>23</v>
      </c>
      <c r="C16" s="24">
        <v>24081</v>
      </c>
      <c r="D16" s="24">
        <v>2493.6262889999998</v>
      </c>
      <c r="E16" s="24">
        <v>88</v>
      </c>
      <c r="F16" s="24">
        <v>6.3425756250000003</v>
      </c>
      <c r="G16" s="36">
        <v>354643</v>
      </c>
      <c r="H16" s="24">
        <v>37563.289427000003</v>
      </c>
      <c r="I16" s="36">
        <v>118153</v>
      </c>
      <c r="J16" s="24">
        <v>12046.136807250001</v>
      </c>
      <c r="K16" s="24">
        <v>1</v>
      </c>
      <c r="L16" s="24">
        <v>7.7149999999999996E-2</v>
      </c>
      <c r="M16" s="24">
        <v>0</v>
      </c>
      <c r="N16" s="24">
        <v>0</v>
      </c>
      <c r="O16" s="36">
        <v>496966</v>
      </c>
      <c r="P16" s="24">
        <v>52109.472248874998</v>
      </c>
      <c r="Q16" s="24">
        <v>864</v>
      </c>
      <c r="R16" s="24">
        <v>87.830190224999996</v>
      </c>
    </row>
    <row r="17" spans="1:18" s="4" customFormat="1" ht="15" customHeight="1">
      <c r="A17" s="2" t="s">
        <v>107</v>
      </c>
      <c r="B17" s="11">
        <v>20</v>
      </c>
      <c r="C17" s="24">
        <v>22518</v>
      </c>
      <c r="D17" s="24">
        <v>2287.7156446250001</v>
      </c>
      <c r="E17" s="24">
        <v>88</v>
      </c>
      <c r="F17" s="24">
        <v>5.7790695000000003</v>
      </c>
      <c r="G17" s="36">
        <v>481880</v>
      </c>
      <c r="H17" s="24">
        <v>50317.310722875001</v>
      </c>
      <c r="I17" s="36">
        <v>191282</v>
      </c>
      <c r="J17" s="24">
        <v>19182.616166749998</v>
      </c>
      <c r="K17" s="24">
        <v>0</v>
      </c>
      <c r="L17" s="24">
        <v>0</v>
      </c>
      <c r="M17" s="24">
        <v>0</v>
      </c>
      <c r="N17" s="24">
        <v>0</v>
      </c>
      <c r="O17" s="36">
        <v>695768</v>
      </c>
      <c r="P17" s="24">
        <v>71793.421603750001</v>
      </c>
      <c r="Q17" s="24">
        <v>1599</v>
      </c>
      <c r="R17" s="24">
        <v>158.88327584999999</v>
      </c>
    </row>
    <row r="18" spans="1:18" s="4" customFormat="1" ht="14.25" customHeight="1">
      <c r="A18" s="451" t="s">
        <v>457</v>
      </c>
      <c r="B18" s="451"/>
      <c r="C18" s="451"/>
      <c r="D18" s="451"/>
      <c r="E18" s="451"/>
      <c r="F18" s="451"/>
      <c r="G18" s="451"/>
      <c r="H18" s="451"/>
      <c r="I18" s="451"/>
      <c r="J18" s="451"/>
    </row>
    <row r="19" spans="1:18" s="4" customFormat="1" ht="13.5" customHeight="1">
      <c r="A19" s="451" t="s">
        <v>887</v>
      </c>
      <c r="B19" s="451"/>
      <c r="C19" s="451"/>
      <c r="D19" s="451"/>
      <c r="E19" s="451"/>
      <c r="F19" s="451"/>
      <c r="G19" s="451"/>
      <c r="H19" s="451"/>
      <c r="I19" s="451"/>
      <c r="J19" s="451"/>
    </row>
    <row r="20" spans="1:18" s="4" customFormat="1" ht="13.5" customHeight="1">
      <c r="A20" s="451" t="s">
        <v>239</v>
      </c>
      <c r="B20" s="451"/>
      <c r="C20" s="451"/>
      <c r="D20" s="451"/>
      <c r="E20" s="451"/>
      <c r="F20" s="451"/>
      <c r="G20" s="451"/>
      <c r="H20" s="451"/>
      <c r="I20" s="451"/>
      <c r="J20" s="451"/>
    </row>
    <row r="21" spans="1:18" s="4" customFormat="1" ht="28.4" customHeight="1"/>
  </sheetData>
  <mergeCells count="16">
    <mergeCell ref="A20:J20"/>
    <mergeCell ref="A1:R1"/>
    <mergeCell ref="A2:A4"/>
    <mergeCell ref="B2:B4"/>
    <mergeCell ref="C2:D3"/>
    <mergeCell ref="E2:F3"/>
    <mergeCell ref="G2:J2"/>
    <mergeCell ref="K2:N2"/>
    <mergeCell ref="O2:P3"/>
    <mergeCell ref="Q2:R3"/>
    <mergeCell ref="G3:H3"/>
    <mergeCell ref="I3:J3"/>
    <mergeCell ref="K3:L3"/>
    <mergeCell ref="M3:N3"/>
    <mergeCell ref="A18:J18"/>
    <mergeCell ref="A19:J19"/>
  </mergeCells>
  <pageMargins left="0.78431372549019618" right="0.78431372549019618" top="0.98039215686274517" bottom="0.98039215686274517" header="0.50980392156862753" footer="0.50980392156862753"/>
  <pageSetup paperSize="9" scale="72"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zoomScaleNormal="100" workbookViewId="0">
      <selection activeCell="R22" sqref="R22"/>
    </sheetView>
  </sheetViews>
  <sheetFormatPr defaultRowHeight="12.5"/>
  <cols>
    <col min="1" max="1" width="12.1796875" bestFit="1" customWidth="1"/>
    <col min="2" max="2" width="9.1796875" bestFit="1" customWidth="1"/>
    <col min="3" max="18" width="13.54296875" bestFit="1" customWidth="1"/>
    <col min="19" max="19" width="5" bestFit="1" customWidth="1"/>
  </cols>
  <sheetData>
    <row r="1" spans="1:18" ht="18" customHeight="1">
      <c r="A1" s="447" t="s">
        <v>458</v>
      </c>
      <c r="B1" s="447"/>
      <c r="C1" s="447"/>
      <c r="D1" s="447"/>
      <c r="E1" s="447"/>
      <c r="F1" s="447"/>
      <c r="G1" s="447"/>
      <c r="H1" s="447"/>
      <c r="I1" s="447"/>
      <c r="J1" s="447"/>
      <c r="K1" s="447"/>
      <c r="L1" s="447"/>
      <c r="M1" s="447"/>
      <c r="N1" s="447"/>
    </row>
    <row r="2" spans="1:18" s="4" customFormat="1" ht="25.5" customHeight="1">
      <c r="A2" s="453" t="s">
        <v>446</v>
      </c>
      <c r="B2" s="453" t="s">
        <v>183</v>
      </c>
      <c r="C2" s="527" t="s">
        <v>447</v>
      </c>
      <c r="D2" s="528"/>
      <c r="E2" s="527" t="s">
        <v>448</v>
      </c>
      <c r="F2" s="528"/>
      <c r="G2" s="515" t="s">
        <v>449</v>
      </c>
      <c r="H2" s="543"/>
      <c r="I2" s="543"/>
      <c r="J2" s="516"/>
      <c r="K2" s="515" t="s">
        <v>450</v>
      </c>
      <c r="L2" s="543"/>
      <c r="M2" s="543"/>
      <c r="N2" s="516"/>
      <c r="O2" s="527" t="s">
        <v>93</v>
      </c>
      <c r="P2" s="528"/>
      <c r="Q2" s="556" t="s">
        <v>451</v>
      </c>
      <c r="R2" s="557"/>
    </row>
    <row r="3" spans="1:18" s="4" customFormat="1" ht="13.5" customHeight="1">
      <c r="A3" s="555"/>
      <c r="B3" s="555"/>
      <c r="C3" s="529"/>
      <c r="D3" s="530"/>
      <c r="E3" s="529"/>
      <c r="F3" s="530"/>
      <c r="G3" s="515" t="s">
        <v>452</v>
      </c>
      <c r="H3" s="516"/>
      <c r="I3" s="515" t="s">
        <v>453</v>
      </c>
      <c r="J3" s="516"/>
      <c r="K3" s="515" t="s">
        <v>452</v>
      </c>
      <c r="L3" s="516"/>
      <c r="M3" s="515" t="s">
        <v>453</v>
      </c>
      <c r="N3" s="516"/>
      <c r="O3" s="529"/>
      <c r="P3" s="530"/>
      <c r="Q3" s="558"/>
      <c r="R3" s="559"/>
    </row>
    <row r="4" spans="1:18" s="4" customFormat="1" ht="27" customHeight="1">
      <c r="A4" s="454"/>
      <c r="B4" s="454"/>
      <c r="C4" s="15" t="s">
        <v>454</v>
      </c>
      <c r="D4" s="14" t="s">
        <v>455</v>
      </c>
      <c r="E4" s="15" t="s">
        <v>454</v>
      </c>
      <c r="F4" s="14" t="s">
        <v>455</v>
      </c>
      <c r="G4" s="15" t="s">
        <v>454</v>
      </c>
      <c r="H4" s="14" t="s">
        <v>455</v>
      </c>
      <c r="I4" s="15" t="s">
        <v>454</v>
      </c>
      <c r="J4" s="14" t="s">
        <v>455</v>
      </c>
      <c r="K4" s="15" t="s">
        <v>454</v>
      </c>
      <c r="L4" s="14" t="s">
        <v>455</v>
      </c>
      <c r="M4" s="15" t="s">
        <v>454</v>
      </c>
      <c r="N4" s="14" t="s">
        <v>455</v>
      </c>
      <c r="O4" s="15" t="s">
        <v>454</v>
      </c>
      <c r="P4" s="14" t="s">
        <v>455</v>
      </c>
      <c r="Q4" s="15" t="s">
        <v>454</v>
      </c>
      <c r="R4" s="14" t="s">
        <v>455</v>
      </c>
    </row>
    <row r="5" spans="1:18" s="4" customFormat="1" ht="15" customHeight="1">
      <c r="A5" s="2" t="s">
        <v>28</v>
      </c>
      <c r="B5" s="11">
        <v>248</v>
      </c>
      <c r="C5" s="39">
        <v>69824522</v>
      </c>
      <c r="D5" s="36">
        <v>5568914.4199999999</v>
      </c>
      <c r="E5" s="39">
        <v>255533869</v>
      </c>
      <c r="F5" s="39">
        <v>16147010.83</v>
      </c>
      <c r="G5" s="66">
        <v>1391027617</v>
      </c>
      <c r="H5" s="39">
        <v>107726326.8</v>
      </c>
      <c r="I5" s="66">
        <v>1261429870</v>
      </c>
      <c r="J5" s="39">
        <v>95576078.140000001</v>
      </c>
      <c r="K5" s="39">
        <v>123510308</v>
      </c>
      <c r="L5" s="36">
        <v>8517920.4590000007</v>
      </c>
      <c r="M5" s="39">
        <v>63476234</v>
      </c>
      <c r="N5" s="36">
        <v>4064454.3810000001</v>
      </c>
      <c r="O5" s="66">
        <v>3164802420</v>
      </c>
      <c r="P5" s="39">
        <v>237600705</v>
      </c>
      <c r="Q5" s="36">
        <v>4038916</v>
      </c>
      <c r="R5" s="36">
        <v>286402.84869999997</v>
      </c>
    </row>
    <row r="6" spans="1:18" s="4" customFormat="1" ht="15" customHeight="1">
      <c r="A6" s="2" t="s">
        <v>29</v>
      </c>
      <c r="B6" s="11">
        <v>226</v>
      </c>
      <c r="C6" s="39">
        <v>78816409</v>
      </c>
      <c r="D6" s="36">
        <v>5755870.5769999996</v>
      </c>
      <c r="E6" s="39">
        <v>232706677</v>
      </c>
      <c r="F6" s="39">
        <v>13698777.65</v>
      </c>
      <c r="G6" s="66">
        <v>2274964710</v>
      </c>
      <c r="H6" s="39">
        <v>156938498</v>
      </c>
      <c r="I6" s="66">
        <v>1940602017</v>
      </c>
      <c r="J6" s="39">
        <v>131835657.2</v>
      </c>
      <c r="K6" s="39">
        <v>117743277</v>
      </c>
      <c r="L6" s="36">
        <v>7525277.7079999996</v>
      </c>
      <c r="M6" s="39">
        <v>67456635</v>
      </c>
      <c r="N6" s="36">
        <v>4032312.7760000001</v>
      </c>
      <c r="O6" s="66">
        <v>4712289725</v>
      </c>
      <c r="P6" s="39">
        <v>319786394</v>
      </c>
      <c r="Q6" s="36">
        <v>4252167</v>
      </c>
      <c r="R6" s="36">
        <v>292364.32</v>
      </c>
    </row>
    <row r="7" spans="1:18" s="4" customFormat="1" ht="15" customHeight="1">
      <c r="A7" s="2" t="s">
        <v>99</v>
      </c>
      <c r="B7" s="11">
        <v>19</v>
      </c>
      <c r="C7" s="36">
        <v>5521413</v>
      </c>
      <c r="D7" s="36">
        <v>406219.34</v>
      </c>
      <c r="E7" s="39">
        <v>18819091</v>
      </c>
      <c r="F7" s="36">
        <v>1159128.22</v>
      </c>
      <c r="G7" s="39">
        <v>161093858</v>
      </c>
      <c r="H7" s="39">
        <v>10860275.73</v>
      </c>
      <c r="I7" s="39">
        <v>137719004</v>
      </c>
      <c r="J7" s="36">
        <v>9170370.4100000001</v>
      </c>
      <c r="K7" s="36">
        <v>9936612</v>
      </c>
      <c r="L7" s="36">
        <v>651294.77</v>
      </c>
      <c r="M7" s="36">
        <v>5037643</v>
      </c>
      <c r="N7" s="36">
        <v>307998.01</v>
      </c>
      <c r="O7" s="39">
        <v>338127621</v>
      </c>
      <c r="P7" s="39">
        <v>22555286.48</v>
      </c>
      <c r="Q7" s="36">
        <v>4397035</v>
      </c>
      <c r="R7" s="36">
        <v>300027.62</v>
      </c>
    </row>
    <row r="8" spans="1:18" s="4" customFormat="1" ht="15" customHeight="1">
      <c r="A8" s="2" t="s">
        <v>100</v>
      </c>
      <c r="B8" s="11">
        <v>22</v>
      </c>
      <c r="C8" s="36">
        <v>7895357</v>
      </c>
      <c r="D8" s="36">
        <v>588153.50069999998</v>
      </c>
      <c r="E8" s="39">
        <v>23660383</v>
      </c>
      <c r="F8" s="36">
        <v>1370551.3219999999</v>
      </c>
      <c r="G8" s="39">
        <v>178771371</v>
      </c>
      <c r="H8" s="39">
        <v>12429716.16</v>
      </c>
      <c r="I8" s="39">
        <v>150793849</v>
      </c>
      <c r="J8" s="39">
        <v>10199786.359999999</v>
      </c>
      <c r="K8" s="39">
        <v>10048031</v>
      </c>
      <c r="L8" s="36">
        <v>633640.9449</v>
      </c>
      <c r="M8" s="36">
        <v>5575141</v>
      </c>
      <c r="N8" s="36">
        <v>324608.3578</v>
      </c>
      <c r="O8" s="39">
        <v>376744132</v>
      </c>
      <c r="P8" s="39">
        <v>25546456.649999999</v>
      </c>
      <c r="Q8" s="36">
        <v>4000089</v>
      </c>
      <c r="R8" s="36">
        <v>278172.34379999997</v>
      </c>
    </row>
    <row r="9" spans="1:18" s="4" customFormat="1" ht="15" customHeight="1">
      <c r="A9" s="2" t="s">
        <v>101</v>
      </c>
      <c r="B9" s="11">
        <v>19</v>
      </c>
      <c r="C9" s="36">
        <v>6004647</v>
      </c>
      <c r="D9" s="36">
        <v>453615.69549999997</v>
      </c>
      <c r="E9" s="39">
        <v>19002686</v>
      </c>
      <c r="F9" s="36">
        <v>1074673.5120000001</v>
      </c>
      <c r="G9" s="39">
        <v>171531270</v>
      </c>
      <c r="H9" s="39">
        <v>12062971.859999999</v>
      </c>
      <c r="I9" s="39">
        <v>152502324</v>
      </c>
      <c r="J9" s="39">
        <v>10568662.970000001</v>
      </c>
      <c r="K9" s="36">
        <v>8643189</v>
      </c>
      <c r="L9" s="36">
        <v>510274.38699999999</v>
      </c>
      <c r="M9" s="36">
        <v>5335151</v>
      </c>
      <c r="N9" s="36">
        <v>295240.04950000002</v>
      </c>
      <c r="O9" s="39">
        <v>363019267</v>
      </c>
      <c r="P9" s="39">
        <v>24965438.48</v>
      </c>
      <c r="Q9" s="36">
        <v>3781401</v>
      </c>
      <c r="R9" s="36">
        <v>267477.6017</v>
      </c>
    </row>
    <row r="10" spans="1:18" s="4" customFormat="1" ht="15" customHeight="1">
      <c r="A10" s="2" t="s">
        <v>102</v>
      </c>
      <c r="B10" s="11">
        <v>23</v>
      </c>
      <c r="C10" s="36">
        <v>6896920</v>
      </c>
      <c r="D10" s="36">
        <v>508569.9584</v>
      </c>
      <c r="E10" s="39">
        <v>22036758</v>
      </c>
      <c r="F10" s="36">
        <v>1313831.3959999999</v>
      </c>
      <c r="G10" s="39">
        <v>197467318</v>
      </c>
      <c r="H10" s="39">
        <v>13780663.890000001</v>
      </c>
      <c r="I10" s="39">
        <v>172386260</v>
      </c>
      <c r="J10" s="39">
        <v>11775969.039999999</v>
      </c>
      <c r="K10" s="39">
        <v>11466085</v>
      </c>
      <c r="L10" s="36">
        <v>725662.61439999996</v>
      </c>
      <c r="M10" s="36">
        <v>7195115</v>
      </c>
      <c r="N10" s="36">
        <v>434765.0662</v>
      </c>
      <c r="O10" s="39">
        <v>417448456</v>
      </c>
      <c r="P10" s="39">
        <v>28539461.969999999</v>
      </c>
      <c r="Q10" s="36">
        <v>4724865</v>
      </c>
      <c r="R10" s="36">
        <v>312489.13400000002</v>
      </c>
    </row>
    <row r="11" spans="1:18" s="4" customFormat="1" ht="15" customHeight="1">
      <c r="A11" s="2" t="s">
        <v>103</v>
      </c>
      <c r="B11" s="11">
        <v>20</v>
      </c>
      <c r="C11" s="36">
        <v>8743443</v>
      </c>
      <c r="D11" s="36">
        <v>606553.78150000004</v>
      </c>
      <c r="E11" s="39">
        <v>22257696</v>
      </c>
      <c r="F11" s="36">
        <v>1206917.1710000001</v>
      </c>
      <c r="G11" s="39">
        <v>235738134</v>
      </c>
      <c r="H11" s="39">
        <v>15370794.859999999</v>
      </c>
      <c r="I11" s="39">
        <v>191954279</v>
      </c>
      <c r="J11" s="39">
        <v>12258488.289999999</v>
      </c>
      <c r="K11" s="39">
        <v>11025879</v>
      </c>
      <c r="L11" s="36">
        <v>654814.12399999995</v>
      </c>
      <c r="M11" s="36">
        <v>6883458</v>
      </c>
      <c r="N11" s="36">
        <v>380210.49349999998</v>
      </c>
      <c r="O11" s="39">
        <v>476602889</v>
      </c>
      <c r="P11" s="39">
        <v>30477778.719999999</v>
      </c>
      <c r="Q11" s="36">
        <v>4192601</v>
      </c>
      <c r="R11" s="36">
        <v>273758.3125</v>
      </c>
    </row>
    <row r="12" spans="1:18" s="4" customFormat="1" ht="15" customHeight="1">
      <c r="A12" s="2" t="s">
        <v>104</v>
      </c>
      <c r="B12" s="11">
        <v>19</v>
      </c>
      <c r="C12" s="36">
        <v>9192584</v>
      </c>
      <c r="D12" s="36">
        <v>640331.26679999998</v>
      </c>
      <c r="E12" s="39">
        <v>22234125</v>
      </c>
      <c r="F12" s="36">
        <v>1246228.2760000001</v>
      </c>
      <c r="G12" s="39">
        <v>219569955</v>
      </c>
      <c r="H12" s="39">
        <v>14386400.17</v>
      </c>
      <c r="I12" s="39">
        <v>180349807</v>
      </c>
      <c r="J12" s="39">
        <v>11607222.619999999</v>
      </c>
      <c r="K12" s="39">
        <v>10944617</v>
      </c>
      <c r="L12" s="36">
        <v>667880.22860000003</v>
      </c>
      <c r="M12" s="36">
        <v>6629230</v>
      </c>
      <c r="N12" s="36">
        <v>371253.45870000002</v>
      </c>
      <c r="O12" s="39">
        <v>448920318</v>
      </c>
      <c r="P12" s="39">
        <v>28919316.02</v>
      </c>
      <c r="Q12" s="36">
        <v>4494169</v>
      </c>
      <c r="R12" s="36">
        <v>300576.5429</v>
      </c>
    </row>
    <row r="13" spans="1:18" s="4" customFormat="1" ht="15" customHeight="1">
      <c r="A13" s="2" t="s">
        <v>105</v>
      </c>
      <c r="B13" s="11">
        <v>20</v>
      </c>
      <c r="C13" s="36">
        <v>8317454</v>
      </c>
      <c r="D13" s="36">
        <v>580595.70400000003</v>
      </c>
      <c r="E13" s="39">
        <v>22705088</v>
      </c>
      <c r="F13" s="36">
        <v>1233713.193</v>
      </c>
      <c r="G13" s="39">
        <v>218854843</v>
      </c>
      <c r="H13" s="39">
        <v>14666647.15</v>
      </c>
      <c r="I13" s="39">
        <v>181717539</v>
      </c>
      <c r="J13" s="39">
        <v>11928618.66</v>
      </c>
      <c r="K13" s="39">
        <v>11248252</v>
      </c>
      <c r="L13" s="36">
        <v>664413.34340000001</v>
      </c>
      <c r="M13" s="36">
        <v>6621184</v>
      </c>
      <c r="N13" s="36">
        <v>360108.24599999998</v>
      </c>
      <c r="O13" s="39">
        <v>449464360</v>
      </c>
      <c r="P13" s="39">
        <v>29434096.289999999</v>
      </c>
      <c r="Q13" s="36">
        <v>3560002</v>
      </c>
      <c r="R13" s="36">
        <v>250839.82</v>
      </c>
    </row>
    <row r="14" spans="1:18" s="4" customFormat="1" ht="15" customHeight="1">
      <c r="A14" s="2" t="s">
        <v>106</v>
      </c>
      <c r="B14" s="11">
        <v>20</v>
      </c>
      <c r="C14" s="36">
        <v>6438144</v>
      </c>
      <c r="D14" s="36">
        <v>477983.47240000003</v>
      </c>
      <c r="E14" s="39">
        <v>22779787</v>
      </c>
      <c r="F14" s="36">
        <v>1256616.5789999999</v>
      </c>
      <c r="G14" s="39">
        <v>186326307</v>
      </c>
      <c r="H14" s="39">
        <v>13122523.109999999</v>
      </c>
      <c r="I14" s="39">
        <v>161538469</v>
      </c>
      <c r="J14" s="39">
        <v>11234334.289999999</v>
      </c>
      <c r="K14" s="39">
        <v>11519559</v>
      </c>
      <c r="L14" s="36">
        <v>692047.17449999996</v>
      </c>
      <c r="M14" s="36">
        <v>6120457</v>
      </c>
      <c r="N14" s="36">
        <v>347377.96980000002</v>
      </c>
      <c r="O14" s="39">
        <v>394722723</v>
      </c>
      <c r="P14" s="39">
        <v>27130882.600000001</v>
      </c>
      <c r="Q14" s="36">
        <v>4203122</v>
      </c>
      <c r="R14" s="36">
        <v>291126.55</v>
      </c>
    </row>
    <row r="15" spans="1:18" s="4" customFormat="1" ht="15" customHeight="1">
      <c r="A15" s="2" t="s">
        <v>108</v>
      </c>
      <c r="B15" s="11">
        <v>21</v>
      </c>
      <c r="C15" s="36">
        <v>5400188</v>
      </c>
      <c r="D15" s="36">
        <v>411240.88919999998</v>
      </c>
      <c r="E15" s="39">
        <v>18929870</v>
      </c>
      <c r="F15" s="36">
        <v>1123917.513</v>
      </c>
      <c r="G15" s="39">
        <v>196092855</v>
      </c>
      <c r="H15" s="39">
        <v>14045613.58</v>
      </c>
      <c r="I15" s="39">
        <v>173648642</v>
      </c>
      <c r="J15" s="39">
        <v>12345925.52</v>
      </c>
      <c r="K15" s="36">
        <v>9650541</v>
      </c>
      <c r="L15" s="36">
        <v>615611.03020000004</v>
      </c>
      <c r="M15" s="36">
        <v>5256335</v>
      </c>
      <c r="N15" s="36">
        <v>315983.40490000002</v>
      </c>
      <c r="O15" s="39">
        <v>408978431</v>
      </c>
      <c r="P15" s="39">
        <v>28858291.940000001</v>
      </c>
      <c r="Q15" s="36">
        <v>4358048</v>
      </c>
      <c r="R15" s="36">
        <v>323216.53000000003</v>
      </c>
    </row>
    <row r="16" spans="1:18" s="4" customFormat="1" ht="15" customHeight="1">
      <c r="A16" s="2" t="s">
        <v>109</v>
      </c>
      <c r="B16" s="11">
        <v>23</v>
      </c>
      <c r="C16" s="36">
        <v>7217406</v>
      </c>
      <c r="D16" s="36">
        <v>543290.32169999997</v>
      </c>
      <c r="E16" s="39">
        <v>20519117</v>
      </c>
      <c r="F16" s="36">
        <v>1403775.669</v>
      </c>
      <c r="G16" s="39">
        <v>265536936</v>
      </c>
      <c r="H16" s="39">
        <v>18885233.789999999</v>
      </c>
      <c r="I16" s="39">
        <v>232610758</v>
      </c>
      <c r="J16" s="39">
        <v>16367170.470000001</v>
      </c>
      <c r="K16" s="39">
        <v>11712564</v>
      </c>
      <c r="L16" s="36">
        <v>869055.71109999996</v>
      </c>
      <c r="M16" s="36">
        <v>6517066</v>
      </c>
      <c r="N16" s="36">
        <v>462072.85720000003</v>
      </c>
      <c r="O16" s="39">
        <v>544113847</v>
      </c>
      <c r="P16" s="39">
        <v>38530598.810000002</v>
      </c>
      <c r="Q16" s="36">
        <v>4044155</v>
      </c>
      <c r="R16" s="36">
        <v>294655.90000000002</v>
      </c>
    </row>
    <row r="17" spans="1:18" s="4" customFormat="1" ht="15" customHeight="1">
      <c r="A17" s="2" t="s">
        <v>107</v>
      </c>
      <c r="B17" s="11">
        <v>20</v>
      </c>
      <c r="C17" s="36">
        <v>7188853</v>
      </c>
      <c r="D17" s="36">
        <v>539316.64529999997</v>
      </c>
      <c r="E17" s="39">
        <v>19762076</v>
      </c>
      <c r="F17" s="36">
        <v>1309424.8030000001</v>
      </c>
      <c r="G17" s="39">
        <v>243981863</v>
      </c>
      <c r="H17" s="39">
        <v>17327657.710000001</v>
      </c>
      <c r="I17" s="39">
        <v>205381086</v>
      </c>
      <c r="J17" s="39">
        <v>14379108.6</v>
      </c>
      <c r="K17" s="39">
        <v>11547948</v>
      </c>
      <c r="L17" s="36">
        <v>840583.38390000002</v>
      </c>
      <c r="M17" s="36">
        <v>6285855</v>
      </c>
      <c r="N17" s="36">
        <v>432694.8591</v>
      </c>
      <c r="O17" s="39">
        <v>494147681</v>
      </c>
      <c r="P17" s="39">
        <v>34828786</v>
      </c>
      <c r="Q17" s="36">
        <v>4252167</v>
      </c>
      <c r="R17" s="36">
        <v>292364.32</v>
      </c>
    </row>
    <row r="18" spans="1:18" s="4" customFormat="1" ht="14.25" customHeight="1">
      <c r="A18" s="451" t="s">
        <v>457</v>
      </c>
      <c r="B18" s="451"/>
      <c r="C18" s="451"/>
      <c r="D18" s="451"/>
      <c r="E18" s="451"/>
      <c r="F18" s="451"/>
      <c r="G18" s="451"/>
      <c r="H18" s="451"/>
      <c r="I18" s="451"/>
      <c r="J18" s="451"/>
      <c r="K18" s="451"/>
      <c r="L18" s="451"/>
      <c r="M18" s="451"/>
      <c r="N18" s="451"/>
      <c r="O18" s="451"/>
      <c r="P18" s="451"/>
      <c r="Q18" s="451"/>
      <c r="R18" s="451"/>
    </row>
    <row r="19" spans="1:18" s="4" customFormat="1" ht="13.5" customHeight="1">
      <c r="A19" s="451" t="s">
        <v>887</v>
      </c>
      <c r="B19" s="451"/>
      <c r="C19" s="451"/>
      <c r="D19" s="451"/>
      <c r="E19" s="451"/>
      <c r="F19" s="451"/>
      <c r="G19" s="451"/>
      <c r="H19" s="451"/>
      <c r="I19" s="451"/>
      <c r="J19" s="451"/>
      <c r="K19" s="451"/>
      <c r="L19" s="451"/>
      <c r="M19" s="451"/>
      <c r="N19" s="451"/>
      <c r="O19" s="451"/>
      <c r="P19" s="451"/>
      <c r="Q19" s="451"/>
      <c r="R19" s="451"/>
    </row>
    <row r="20" spans="1:18" s="4" customFormat="1" ht="13.5" customHeight="1">
      <c r="A20" s="451" t="s">
        <v>241</v>
      </c>
      <c r="B20" s="451"/>
      <c r="C20" s="451"/>
      <c r="D20" s="451"/>
      <c r="E20" s="451"/>
      <c r="F20" s="451"/>
      <c r="G20" s="451"/>
      <c r="H20" s="451"/>
      <c r="I20" s="451"/>
      <c r="J20" s="451"/>
      <c r="K20" s="451"/>
      <c r="L20" s="451"/>
      <c r="M20" s="451"/>
      <c r="N20" s="451"/>
      <c r="O20" s="451"/>
      <c r="P20" s="451"/>
      <c r="Q20" s="451"/>
      <c r="R20" s="451"/>
    </row>
    <row r="21" spans="1:18" s="4" customFormat="1" ht="28.4" customHeight="1"/>
  </sheetData>
  <mergeCells count="16">
    <mergeCell ref="A1:N1"/>
    <mergeCell ref="A2:A4"/>
    <mergeCell ref="B2:B4"/>
    <mergeCell ref="C2:D3"/>
    <mergeCell ref="E2:F3"/>
    <mergeCell ref="G2:J2"/>
    <mergeCell ref="K2:N2"/>
    <mergeCell ref="A18:R18"/>
    <mergeCell ref="A19:R19"/>
    <mergeCell ref="A20:R20"/>
    <mergeCell ref="O2:P3"/>
    <mergeCell ref="Q2:R3"/>
    <mergeCell ref="G3:H3"/>
    <mergeCell ref="I3:J3"/>
    <mergeCell ref="K3:L3"/>
    <mergeCell ref="M3:N3"/>
  </mergeCells>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100" workbookViewId="0">
      <selection activeCell="B7" sqref="B7:G17"/>
    </sheetView>
  </sheetViews>
  <sheetFormatPr defaultRowHeight="12.5"/>
  <cols>
    <col min="1" max="1" width="13.453125" bestFit="1" customWidth="1"/>
    <col min="2" max="6" width="10.7265625" bestFit="1" customWidth="1"/>
    <col min="7" max="7" width="11.26953125" bestFit="1" customWidth="1"/>
    <col min="8" max="12" width="10.7265625" bestFit="1" customWidth="1"/>
    <col min="13" max="13" width="10.81640625" bestFit="1" customWidth="1"/>
    <col min="14" max="14" width="4.7265625" bestFit="1" customWidth="1"/>
  </cols>
  <sheetData>
    <row r="1" spans="1:13" ht="17.25" customHeight="1">
      <c r="A1" s="560" t="s">
        <v>459</v>
      </c>
      <c r="B1" s="560"/>
      <c r="C1" s="560"/>
      <c r="D1" s="560"/>
      <c r="E1" s="560"/>
      <c r="F1" s="560"/>
      <c r="G1" s="560"/>
      <c r="H1" s="560"/>
      <c r="I1" s="560"/>
      <c r="J1" s="560"/>
      <c r="K1" s="560"/>
      <c r="L1" s="560"/>
      <c r="M1" s="560"/>
    </row>
    <row r="2" spans="1:13" s="4" customFormat="1" ht="17.25" customHeight="1">
      <c r="A2" s="453" t="s">
        <v>446</v>
      </c>
      <c r="B2" s="515" t="s">
        <v>155</v>
      </c>
      <c r="C2" s="543"/>
      <c r="D2" s="543"/>
      <c r="E2" s="543"/>
      <c r="F2" s="543"/>
      <c r="G2" s="516"/>
      <c r="H2" s="515" t="s">
        <v>156</v>
      </c>
      <c r="I2" s="543"/>
      <c r="J2" s="543"/>
      <c r="K2" s="543"/>
      <c r="L2" s="543"/>
      <c r="M2" s="516"/>
    </row>
    <row r="3" spans="1:13" s="4" customFormat="1" ht="27" customHeight="1">
      <c r="A3" s="555"/>
      <c r="B3" s="469" t="s">
        <v>460</v>
      </c>
      <c r="C3" s="470"/>
      <c r="D3" s="469" t="s">
        <v>461</v>
      </c>
      <c r="E3" s="470"/>
      <c r="F3" s="461" t="s">
        <v>93</v>
      </c>
      <c r="G3" s="561" t="s">
        <v>462</v>
      </c>
      <c r="H3" s="469" t="s">
        <v>460</v>
      </c>
      <c r="I3" s="470"/>
      <c r="J3" s="469" t="s">
        <v>461</v>
      </c>
      <c r="K3" s="470"/>
      <c r="L3" s="461" t="s">
        <v>93</v>
      </c>
      <c r="M3" s="561" t="s">
        <v>462</v>
      </c>
    </row>
    <row r="4" spans="1:13" s="4" customFormat="1" ht="27" customHeight="1">
      <c r="A4" s="454"/>
      <c r="B4" s="15" t="s">
        <v>463</v>
      </c>
      <c r="C4" s="15" t="s">
        <v>464</v>
      </c>
      <c r="D4" s="15" t="s">
        <v>465</v>
      </c>
      <c r="E4" s="15" t="s">
        <v>466</v>
      </c>
      <c r="F4" s="463"/>
      <c r="G4" s="562"/>
      <c r="H4" s="15" t="s">
        <v>463</v>
      </c>
      <c r="I4" s="15" t="s">
        <v>464</v>
      </c>
      <c r="J4" s="15" t="s">
        <v>465</v>
      </c>
      <c r="K4" s="15" t="s">
        <v>466</v>
      </c>
      <c r="L4" s="463"/>
      <c r="M4" s="562"/>
    </row>
    <row r="5" spans="1:13" s="4" customFormat="1" ht="18" customHeight="1">
      <c r="A5" s="2" t="s">
        <v>28</v>
      </c>
      <c r="B5" s="24">
        <v>0.98</v>
      </c>
      <c r="C5" s="24">
        <v>0.08</v>
      </c>
      <c r="D5" s="24">
        <v>8.67</v>
      </c>
      <c r="E5" s="24">
        <v>0.05</v>
      </c>
      <c r="F5" s="24">
        <v>9.7799999999999994</v>
      </c>
      <c r="G5" s="24">
        <v>19.43</v>
      </c>
      <c r="H5" s="36">
        <v>136640.06</v>
      </c>
      <c r="I5" s="24">
        <v>2754.22</v>
      </c>
      <c r="J5" s="24">
        <v>19252.849999999999</v>
      </c>
      <c r="K5" s="24">
        <v>2534.91</v>
      </c>
      <c r="L5" s="36">
        <v>161182.04</v>
      </c>
      <c r="M5" s="24">
        <v>1911.63</v>
      </c>
    </row>
    <row r="6" spans="1:13" s="4" customFormat="1" ht="18" customHeight="1">
      <c r="A6" s="2" t="s">
        <v>29</v>
      </c>
      <c r="B6" s="24">
        <v>1557.31</v>
      </c>
      <c r="C6" s="24">
        <v>88.01</v>
      </c>
      <c r="D6" s="24">
        <v>878.79</v>
      </c>
      <c r="E6" s="24">
        <v>2.0099999999999998</v>
      </c>
      <c r="F6" s="24">
        <v>2554.14</v>
      </c>
      <c r="G6" s="24">
        <v>21.6</v>
      </c>
      <c r="H6" s="36">
        <v>122162.95</v>
      </c>
      <c r="I6" s="24">
        <v>1769.52</v>
      </c>
      <c r="J6" s="24">
        <v>19103.46</v>
      </c>
      <c r="K6" s="24">
        <v>3314.36</v>
      </c>
      <c r="L6" s="36">
        <v>146351.29</v>
      </c>
      <c r="M6" s="24">
        <v>2189.9</v>
      </c>
    </row>
    <row r="7" spans="1:13" s="4" customFormat="1" ht="18" customHeight="1">
      <c r="A7" s="2" t="s">
        <v>99</v>
      </c>
      <c r="B7" s="24">
        <v>0.15</v>
      </c>
      <c r="C7" s="24">
        <v>0.02</v>
      </c>
      <c r="D7" s="24">
        <v>0</v>
      </c>
      <c r="E7" s="24">
        <v>0</v>
      </c>
      <c r="F7" s="24">
        <f>SUM(B7:E7)</f>
        <v>0.16999999999999998</v>
      </c>
      <c r="G7" s="24">
        <v>19.54</v>
      </c>
      <c r="H7" s="24">
        <v>7864.19</v>
      </c>
      <c r="I7" s="24">
        <v>114.9</v>
      </c>
      <c r="J7" s="24">
        <v>1522.91</v>
      </c>
      <c r="K7" s="24">
        <v>93.85</v>
      </c>
      <c r="L7" s="24">
        <v>9595.85</v>
      </c>
      <c r="M7" s="24">
        <v>1936.43</v>
      </c>
    </row>
    <row r="8" spans="1:13" s="4" customFormat="1" ht="18" customHeight="1">
      <c r="A8" s="2" t="s">
        <v>100</v>
      </c>
      <c r="B8" s="24">
        <v>0.15</v>
      </c>
      <c r="C8" s="24">
        <v>0.01</v>
      </c>
      <c r="D8" s="24">
        <v>0</v>
      </c>
      <c r="E8" s="24">
        <v>0</v>
      </c>
      <c r="F8" s="24">
        <f t="shared" ref="F8:F17" si="0">SUM(B8:E8)</f>
        <v>0.16</v>
      </c>
      <c r="G8" s="24">
        <v>19.66</v>
      </c>
      <c r="H8" s="24">
        <v>12276.51</v>
      </c>
      <c r="I8" s="24">
        <v>146.38999999999999</v>
      </c>
      <c r="J8" s="24">
        <v>2098.09</v>
      </c>
      <c r="K8" s="24">
        <v>109.29</v>
      </c>
      <c r="L8" s="24">
        <v>14630.28</v>
      </c>
      <c r="M8" s="24">
        <v>1954.89</v>
      </c>
    </row>
    <row r="9" spans="1:13" s="4" customFormat="1" ht="18" customHeight="1">
      <c r="A9" s="2" t="s">
        <v>101</v>
      </c>
      <c r="B9" s="24">
        <v>0.14000000000000001</v>
      </c>
      <c r="C9" s="24">
        <v>0.01</v>
      </c>
      <c r="D9" s="24">
        <v>0</v>
      </c>
      <c r="E9" s="24">
        <v>0</v>
      </c>
      <c r="F9" s="24">
        <f t="shared" si="0"/>
        <v>0.15000000000000002</v>
      </c>
      <c r="G9" s="24">
        <v>19.79</v>
      </c>
      <c r="H9" s="24">
        <v>8090.65</v>
      </c>
      <c r="I9" s="24">
        <v>66.849999999999994</v>
      </c>
      <c r="J9" s="24">
        <v>1249.92</v>
      </c>
      <c r="K9" s="24">
        <v>645.86</v>
      </c>
      <c r="L9" s="24">
        <v>10053.280000000001</v>
      </c>
      <c r="M9" s="24">
        <v>1978.52</v>
      </c>
    </row>
    <row r="10" spans="1:13" s="4" customFormat="1" ht="18" customHeight="1">
      <c r="A10" s="2" t="s">
        <v>102</v>
      </c>
      <c r="B10" s="24">
        <v>19.690000000000001</v>
      </c>
      <c r="C10" s="24">
        <v>0.01</v>
      </c>
      <c r="D10" s="24">
        <v>20</v>
      </c>
      <c r="E10" s="24">
        <v>0</v>
      </c>
      <c r="F10" s="24">
        <f t="shared" si="0"/>
        <v>39.700000000000003</v>
      </c>
      <c r="G10" s="24">
        <v>20.54</v>
      </c>
      <c r="H10" s="24">
        <v>11501.59</v>
      </c>
      <c r="I10" s="24">
        <v>85.82</v>
      </c>
      <c r="J10" s="24">
        <v>1569.65</v>
      </c>
      <c r="K10" s="24">
        <v>69.64</v>
      </c>
      <c r="L10" s="24">
        <v>13226.7</v>
      </c>
      <c r="M10" s="24">
        <v>1998.08</v>
      </c>
    </row>
    <row r="11" spans="1:13" s="4" customFormat="1" ht="18" customHeight="1">
      <c r="A11" s="2" t="s">
        <v>103</v>
      </c>
      <c r="B11" s="24">
        <v>379.94</v>
      </c>
      <c r="C11" s="24">
        <v>35.53</v>
      </c>
      <c r="D11" s="24">
        <v>135.76</v>
      </c>
      <c r="E11" s="24">
        <v>0.13</v>
      </c>
      <c r="F11" s="24">
        <f t="shared" si="0"/>
        <v>551.36</v>
      </c>
      <c r="G11" s="24">
        <v>20.67</v>
      </c>
      <c r="H11" s="24">
        <v>13487.36</v>
      </c>
      <c r="I11" s="24">
        <v>234.67</v>
      </c>
      <c r="J11" s="24">
        <v>1894.34</v>
      </c>
      <c r="K11" s="24">
        <v>150.22999999999999</v>
      </c>
      <c r="L11" s="24">
        <v>15766.6</v>
      </c>
      <c r="M11" s="24">
        <v>2023.54</v>
      </c>
    </row>
    <row r="12" spans="1:13" s="4" customFormat="1" ht="18" customHeight="1">
      <c r="A12" s="2" t="s">
        <v>104</v>
      </c>
      <c r="B12" s="24">
        <v>795.76</v>
      </c>
      <c r="C12" s="24">
        <v>43.37</v>
      </c>
      <c r="D12" s="24">
        <v>96.61</v>
      </c>
      <c r="E12" s="24">
        <v>0.43</v>
      </c>
      <c r="F12" s="24">
        <f t="shared" si="0"/>
        <v>936.17</v>
      </c>
      <c r="G12" s="24">
        <v>20.79</v>
      </c>
      <c r="H12" s="24">
        <v>14966.64</v>
      </c>
      <c r="I12" s="24">
        <v>201.42</v>
      </c>
      <c r="J12" s="24">
        <v>2130.16</v>
      </c>
      <c r="K12" s="24">
        <v>409.56</v>
      </c>
      <c r="L12" s="24">
        <v>17707.78</v>
      </c>
      <c r="M12" s="24">
        <v>2045.84</v>
      </c>
    </row>
    <row r="13" spans="1:13" s="4" customFormat="1" ht="18" customHeight="1">
      <c r="A13" s="2" t="s">
        <v>105</v>
      </c>
      <c r="B13" s="24">
        <v>45.09</v>
      </c>
      <c r="C13" s="24">
        <v>2.13</v>
      </c>
      <c r="D13" s="24">
        <v>98.91</v>
      </c>
      <c r="E13" s="24">
        <v>0.14000000000000001</v>
      </c>
      <c r="F13" s="24">
        <f t="shared" si="0"/>
        <v>146.26999999999998</v>
      </c>
      <c r="G13" s="24">
        <v>20.94</v>
      </c>
      <c r="H13" s="24">
        <v>10788.66</v>
      </c>
      <c r="I13" s="24">
        <v>193.3</v>
      </c>
      <c r="J13" s="24">
        <v>1730.35</v>
      </c>
      <c r="K13" s="24">
        <v>336.68</v>
      </c>
      <c r="L13" s="24">
        <v>13048.99</v>
      </c>
      <c r="M13" s="24">
        <v>2069.7800000000002</v>
      </c>
    </row>
    <row r="14" spans="1:13" s="4" customFormat="1" ht="18" customHeight="1">
      <c r="A14" s="2" t="s">
        <v>106</v>
      </c>
      <c r="B14" s="24">
        <v>69.209999999999994</v>
      </c>
      <c r="C14" s="24">
        <v>1.78</v>
      </c>
      <c r="D14" s="24">
        <v>123.88</v>
      </c>
      <c r="E14" s="24">
        <v>0.28000000000000003</v>
      </c>
      <c r="F14" s="24">
        <f t="shared" si="0"/>
        <v>195.15</v>
      </c>
      <c r="G14" s="24">
        <v>21.07</v>
      </c>
      <c r="H14" s="24">
        <v>8563.98</v>
      </c>
      <c r="I14" s="24">
        <v>112.99</v>
      </c>
      <c r="J14" s="24">
        <v>1487.78</v>
      </c>
      <c r="K14" s="24">
        <v>364.08</v>
      </c>
      <c r="L14" s="24">
        <v>10528.82</v>
      </c>
      <c r="M14" s="24">
        <v>2120.96</v>
      </c>
    </row>
    <row r="15" spans="1:13" s="4" customFormat="1" ht="18" customHeight="1">
      <c r="A15" s="2" t="s">
        <v>108</v>
      </c>
      <c r="B15" s="24">
        <v>59.09</v>
      </c>
      <c r="C15" s="24">
        <v>1.35</v>
      </c>
      <c r="D15" s="24">
        <v>119.17</v>
      </c>
      <c r="E15" s="24">
        <v>0.33</v>
      </c>
      <c r="F15" s="24">
        <f t="shared" si="0"/>
        <v>179.94000000000003</v>
      </c>
      <c r="G15" s="24">
        <v>21.25</v>
      </c>
      <c r="H15" s="24">
        <v>9042.17</v>
      </c>
      <c r="I15" s="24">
        <v>100.28</v>
      </c>
      <c r="J15" s="24">
        <v>1842.95</v>
      </c>
      <c r="K15" s="24">
        <v>533.20000000000005</v>
      </c>
      <c r="L15" s="24">
        <v>11518.6</v>
      </c>
      <c r="M15" s="24">
        <v>2149.3000000000002</v>
      </c>
    </row>
    <row r="16" spans="1:13" s="4" customFormat="1" ht="18" customHeight="1">
      <c r="A16" s="2" t="s">
        <v>109</v>
      </c>
      <c r="B16" s="24">
        <v>84.49</v>
      </c>
      <c r="C16" s="24">
        <v>1.95</v>
      </c>
      <c r="D16" s="24">
        <v>159.97</v>
      </c>
      <c r="E16" s="24">
        <v>0.5</v>
      </c>
      <c r="F16" s="24">
        <f t="shared" si="0"/>
        <v>246.91</v>
      </c>
      <c r="G16" s="24">
        <v>21.41</v>
      </c>
      <c r="H16" s="24">
        <v>10857</v>
      </c>
      <c r="I16" s="24">
        <v>287.10000000000002</v>
      </c>
      <c r="J16" s="24">
        <v>1781.57</v>
      </c>
      <c r="K16" s="24">
        <v>292.95999999999998</v>
      </c>
      <c r="L16" s="24">
        <v>13219.63</v>
      </c>
      <c r="M16" s="24">
        <v>2149.3000000000002</v>
      </c>
    </row>
    <row r="17" spans="1:13" s="4" customFormat="1" ht="18" customHeight="1">
      <c r="A17" s="2" t="s">
        <v>107</v>
      </c>
      <c r="B17" s="24">
        <v>103.6</v>
      </c>
      <c r="C17" s="24">
        <v>1.85</v>
      </c>
      <c r="D17" s="24">
        <v>124.49</v>
      </c>
      <c r="E17" s="24">
        <v>0.2</v>
      </c>
      <c r="F17" s="24">
        <f t="shared" si="0"/>
        <v>230.14</v>
      </c>
      <c r="G17" s="24">
        <v>21.6</v>
      </c>
      <c r="H17" s="24">
        <v>14724.2</v>
      </c>
      <c r="I17" s="24">
        <v>225.8</v>
      </c>
      <c r="J17" s="24">
        <v>1795.74</v>
      </c>
      <c r="K17" s="24">
        <v>309.01</v>
      </c>
      <c r="L17" s="24">
        <v>17054.75</v>
      </c>
      <c r="M17" s="24">
        <v>2189.9</v>
      </c>
    </row>
    <row r="18" spans="1:13" s="4" customFormat="1" ht="14.25" customHeight="1">
      <c r="A18" s="451" t="s">
        <v>887</v>
      </c>
      <c r="B18" s="451"/>
      <c r="C18" s="451"/>
      <c r="D18" s="451"/>
    </row>
    <row r="19" spans="1:13" s="4" customFormat="1" ht="12.75" customHeight="1">
      <c r="A19" s="451" t="s">
        <v>154</v>
      </c>
      <c r="B19" s="451"/>
      <c r="C19" s="451"/>
      <c r="D19" s="451"/>
    </row>
    <row r="20" spans="1:13" s="4" customFormat="1" ht="26.15" customHeight="1"/>
  </sheetData>
  <mergeCells count="14">
    <mergeCell ref="A18:D18"/>
    <mergeCell ref="A19:D19"/>
    <mergeCell ref="A1:M1"/>
    <mergeCell ref="A2:A4"/>
    <mergeCell ref="B2:G2"/>
    <mergeCell ref="H2:M2"/>
    <mergeCell ref="B3:C3"/>
    <mergeCell ref="D3:E3"/>
    <mergeCell ref="F3:F4"/>
    <mergeCell ref="G3:G4"/>
    <mergeCell ref="H3:I3"/>
    <mergeCell ref="J3:K3"/>
    <mergeCell ref="L3:L4"/>
    <mergeCell ref="M3:M4"/>
  </mergeCells>
  <pageMargins left="0.78431372549019618" right="0.78431372549019618" top="0.98039215686274517" bottom="0.98039215686274517" header="0.50980392156862753" footer="0.50980392156862753"/>
  <pageSetup paperSize="9" scale="60"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E24" sqref="E24"/>
    </sheetView>
  </sheetViews>
  <sheetFormatPr defaultRowHeight="12.5"/>
  <cols>
    <col min="1" max="11" width="14.7265625" bestFit="1" customWidth="1"/>
    <col min="12" max="12" width="4.7265625" bestFit="1" customWidth="1"/>
  </cols>
  <sheetData>
    <row r="1" spans="1:11" ht="15" customHeight="1">
      <c r="A1" s="512" t="s">
        <v>15</v>
      </c>
      <c r="B1" s="512"/>
      <c r="C1" s="512"/>
      <c r="D1" s="512"/>
      <c r="E1" s="512"/>
      <c r="F1" s="512"/>
      <c r="G1" s="512"/>
      <c r="H1" s="512"/>
      <c r="I1" s="512"/>
      <c r="J1" s="512"/>
      <c r="K1" s="512"/>
    </row>
    <row r="2" spans="1:11" s="4" customFormat="1" ht="12.75" customHeight="1">
      <c r="A2" s="461" t="s">
        <v>149</v>
      </c>
      <c r="B2" s="515" t="s">
        <v>235</v>
      </c>
      <c r="C2" s="543"/>
      <c r="D2" s="543"/>
      <c r="E2" s="543"/>
      <c r="F2" s="516"/>
      <c r="G2" s="515" t="s">
        <v>467</v>
      </c>
      <c r="H2" s="543"/>
      <c r="I2" s="543"/>
      <c r="J2" s="543"/>
      <c r="K2" s="516"/>
    </row>
    <row r="3" spans="1:11" s="4" customFormat="1" ht="15" customHeight="1">
      <c r="A3" s="463"/>
      <c r="B3" s="6" t="s">
        <v>468</v>
      </c>
      <c r="C3" s="6" t="s">
        <v>469</v>
      </c>
      <c r="D3" s="6" t="s">
        <v>55</v>
      </c>
      <c r="E3" s="6" t="s">
        <v>238</v>
      </c>
      <c r="F3" s="6" t="s">
        <v>233</v>
      </c>
      <c r="G3" s="6" t="s">
        <v>468</v>
      </c>
      <c r="H3" s="6" t="s">
        <v>469</v>
      </c>
      <c r="I3" s="6" t="s">
        <v>55</v>
      </c>
      <c r="J3" s="6" t="s">
        <v>238</v>
      </c>
      <c r="K3" s="6" t="s">
        <v>233</v>
      </c>
    </row>
    <row r="4" spans="1:11" s="4" customFormat="1" ht="18" customHeight="1">
      <c r="A4" s="2" t="s">
        <v>28</v>
      </c>
      <c r="B4" s="67">
        <v>2</v>
      </c>
      <c r="C4" s="67">
        <v>0</v>
      </c>
      <c r="D4" s="67">
        <v>0</v>
      </c>
      <c r="E4" s="67">
        <v>0</v>
      </c>
      <c r="F4" s="67">
        <v>98</v>
      </c>
      <c r="G4" s="67">
        <v>0</v>
      </c>
      <c r="H4" s="67">
        <v>0</v>
      </c>
      <c r="I4" s="67">
        <v>0</v>
      </c>
      <c r="J4" s="67">
        <v>0</v>
      </c>
      <c r="K4" s="67">
        <v>100</v>
      </c>
    </row>
    <row r="5" spans="1:11" s="4" customFormat="1" ht="18" customHeight="1">
      <c r="A5" s="2" t="s">
        <v>29</v>
      </c>
      <c r="B5" s="67">
        <v>56.51</v>
      </c>
      <c r="C5" s="67">
        <v>0.02</v>
      </c>
      <c r="D5" s="67">
        <v>0</v>
      </c>
      <c r="E5" s="67">
        <v>0</v>
      </c>
      <c r="F5" s="67">
        <v>43.47</v>
      </c>
      <c r="G5" s="67">
        <v>15.314377679</v>
      </c>
      <c r="H5" s="67">
        <v>0</v>
      </c>
      <c r="I5" s="67">
        <v>0</v>
      </c>
      <c r="J5" s="67">
        <v>0</v>
      </c>
      <c r="K5" s="67">
        <v>84.685622320999997</v>
      </c>
    </row>
    <row r="6" spans="1:11" s="4" customFormat="1" ht="18" customHeight="1">
      <c r="A6" s="2" t="s">
        <v>99</v>
      </c>
      <c r="B6" s="67">
        <v>16.260000000000002</v>
      </c>
      <c r="C6" s="67">
        <v>0</v>
      </c>
      <c r="D6" s="67">
        <v>0</v>
      </c>
      <c r="E6" s="67">
        <v>0</v>
      </c>
      <c r="F6" s="67">
        <v>83.74</v>
      </c>
      <c r="G6" s="67">
        <v>0</v>
      </c>
      <c r="H6" s="67">
        <v>0</v>
      </c>
      <c r="I6" s="67">
        <v>0</v>
      </c>
      <c r="J6" s="67">
        <v>0</v>
      </c>
      <c r="K6" s="67">
        <v>100</v>
      </c>
    </row>
    <row r="7" spans="1:11" s="4" customFormat="1" ht="18" customHeight="1">
      <c r="A7" s="2" t="s">
        <v>100</v>
      </c>
      <c r="B7" s="67">
        <v>25.12</v>
      </c>
      <c r="C7" s="67">
        <v>0</v>
      </c>
      <c r="D7" s="67">
        <v>0</v>
      </c>
      <c r="E7" s="67">
        <v>0</v>
      </c>
      <c r="F7" s="67">
        <v>74.88</v>
      </c>
      <c r="G7" s="67">
        <v>8.5</v>
      </c>
      <c r="H7" s="67">
        <v>0</v>
      </c>
      <c r="I7" s="67">
        <v>0</v>
      </c>
      <c r="J7" s="67">
        <v>0</v>
      </c>
      <c r="K7" s="67">
        <v>91.5</v>
      </c>
    </row>
    <row r="8" spans="1:11" s="4" customFormat="1" ht="18" customHeight="1">
      <c r="A8" s="2" t="s">
        <v>101</v>
      </c>
      <c r="B8" s="67">
        <v>23.04</v>
      </c>
      <c r="C8" s="67">
        <v>0</v>
      </c>
      <c r="D8" s="67">
        <v>0</v>
      </c>
      <c r="E8" s="67">
        <v>0</v>
      </c>
      <c r="F8" s="67">
        <v>76.959999999999994</v>
      </c>
      <c r="G8" s="67">
        <v>0</v>
      </c>
      <c r="H8" s="67">
        <v>0</v>
      </c>
      <c r="I8" s="67">
        <v>0</v>
      </c>
      <c r="J8" s="67">
        <v>0</v>
      </c>
      <c r="K8" s="67">
        <v>100</v>
      </c>
    </row>
    <row r="9" spans="1:11" s="4" customFormat="1" ht="18" customHeight="1">
      <c r="A9" s="2" t="s">
        <v>102</v>
      </c>
      <c r="B9" s="67">
        <v>22.49</v>
      </c>
      <c r="C9" s="67">
        <v>0</v>
      </c>
      <c r="D9" s="67">
        <v>0</v>
      </c>
      <c r="E9" s="67">
        <v>0</v>
      </c>
      <c r="F9" s="67">
        <v>77.510000000000005</v>
      </c>
      <c r="G9" s="67">
        <v>0</v>
      </c>
      <c r="H9" s="67">
        <v>0</v>
      </c>
      <c r="I9" s="67">
        <v>0</v>
      </c>
      <c r="J9" s="67">
        <v>0</v>
      </c>
      <c r="K9" s="67">
        <v>100</v>
      </c>
    </row>
    <row r="10" spans="1:11" s="4" customFormat="1" ht="18" customHeight="1">
      <c r="A10" s="2" t="s">
        <v>103</v>
      </c>
      <c r="B10" s="67">
        <v>57.1</v>
      </c>
      <c r="C10" s="67">
        <v>0</v>
      </c>
      <c r="D10" s="67">
        <v>0</v>
      </c>
      <c r="E10" s="67">
        <v>0</v>
      </c>
      <c r="F10" s="67">
        <v>42.9</v>
      </c>
      <c r="G10" s="67">
        <v>36.74</v>
      </c>
      <c r="H10" s="67">
        <v>0</v>
      </c>
      <c r="I10" s="67">
        <v>0</v>
      </c>
      <c r="J10" s="67">
        <v>0</v>
      </c>
      <c r="K10" s="67">
        <v>63.26</v>
      </c>
    </row>
    <row r="11" spans="1:11" s="4" customFormat="1" ht="18" customHeight="1">
      <c r="A11" s="2" t="s">
        <v>104</v>
      </c>
      <c r="B11" s="67">
        <v>84.85</v>
      </c>
      <c r="C11" s="67">
        <v>0</v>
      </c>
      <c r="D11" s="67">
        <v>0</v>
      </c>
      <c r="E11" s="67">
        <v>0</v>
      </c>
      <c r="F11" s="67">
        <v>15.15</v>
      </c>
      <c r="G11" s="67">
        <v>30.873999999999999</v>
      </c>
      <c r="H11" s="67">
        <v>0</v>
      </c>
      <c r="I11" s="67">
        <v>0</v>
      </c>
      <c r="J11" s="67">
        <v>0</v>
      </c>
      <c r="K11" s="67">
        <v>69.126000000000005</v>
      </c>
    </row>
    <row r="12" spans="1:11" s="4" customFormat="1" ht="18" customHeight="1">
      <c r="A12" s="2" t="s">
        <v>105</v>
      </c>
      <c r="B12" s="67">
        <v>82.95</v>
      </c>
      <c r="C12" s="67">
        <v>0.02</v>
      </c>
      <c r="D12" s="67">
        <v>0</v>
      </c>
      <c r="E12" s="67">
        <v>0</v>
      </c>
      <c r="F12" s="67">
        <v>17.03</v>
      </c>
      <c r="G12" s="67">
        <v>13.272847014</v>
      </c>
      <c r="H12" s="67">
        <v>0</v>
      </c>
      <c r="I12" s="67">
        <v>0</v>
      </c>
      <c r="J12" s="67">
        <v>0</v>
      </c>
      <c r="K12" s="67">
        <v>86.727152985999993</v>
      </c>
    </row>
    <row r="13" spans="1:11" s="4" customFormat="1" ht="18" customHeight="1">
      <c r="A13" s="2" t="s">
        <v>106</v>
      </c>
      <c r="B13" s="67">
        <v>76.17</v>
      </c>
      <c r="C13" s="67">
        <v>0</v>
      </c>
      <c r="D13" s="67">
        <v>0</v>
      </c>
      <c r="E13" s="67">
        <v>0</v>
      </c>
      <c r="F13" s="67">
        <v>23.83</v>
      </c>
      <c r="G13" s="67">
        <v>69.66</v>
      </c>
      <c r="H13" s="67">
        <v>0</v>
      </c>
      <c r="I13" s="67">
        <v>0</v>
      </c>
      <c r="J13" s="67">
        <v>0</v>
      </c>
      <c r="K13" s="67">
        <v>30.34</v>
      </c>
    </row>
    <row r="14" spans="1:11" s="4" customFormat="1" ht="18" customHeight="1">
      <c r="A14" s="2" t="s">
        <v>108</v>
      </c>
      <c r="B14" s="67">
        <v>80.16</v>
      </c>
      <c r="C14" s="67">
        <v>0.02</v>
      </c>
      <c r="D14" s="67">
        <v>0</v>
      </c>
      <c r="E14" s="67">
        <v>0</v>
      </c>
      <c r="F14" s="67">
        <v>19.829999999999998</v>
      </c>
      <c r="G14" s="67">
        <v>88.807785887999998</v>
      </c>
      <c r="H14" s="67">
        <v>0</v>
      </c>
      <c r="I14" s="67">
        <v>0</v>
      </c>
      <c r="J14" s="67">
        <v>0</v>
      </c>
      <c r="K14" s="67">
        <v>11.192214112</v>
      </c>
    </row>
    <row r="15" spans="1:11" s="4" customFormat="1" ht="18" customHeight="1">
      <c r="A15" s="2" t="s">
        <v>109</v>
      </c>
      <c r="B15" s="67">
        <v>76.05</v>
      </c>
      <c r="C15" s="67">
        <v>0.06</v>
      </c>
      <c r="D15" s="67">
        <v>0</v>
      </c>
      <c r="E15" s="67">
        <v>0</v>
      </c>
      <c r="F15" s="67">
        <v>23.89</v>
      </c>
      <c r="G15" s="67">
        <v>14.023366142</v>
      </c>
      <c r="H15" s="67">
        <v>0</v>
      </c>
      <c r="I15" s="67">
        <v>0</v>
      </c>
      <c r="J15" s="67">
        <v>0</v>
      </c>
      <c r="K15" s="67">
        <v>85.976633858</v>
      </c>
    </row>
    <row r="16" spans="1:11" s="4" customFormat="1" ht="18" customHeight="1">
      <c r="A16" s="2" t="s">
        <v>107</v>
      </c>
      <c r="B16" s="67">
        <v>77.44</v>
      </c>
      <c r="C16" s="67">
        <v>0.09</v>
      </c>
      <c r="D16" s="67">
        <v>0</v>
      </c>
      <c r="E16" s="67">
        <v>0</v>
      </c>
      <c r="F16" s="67">
        <v>22.47</v>
      </c>
      <c r="G16" s="67">
        <v>15.314377679</v>
      </c>
      <c r="H16" s="67">
        <v>0</v>
      </c>
      <c r="I16" s="67">
        <v>0</v>
      </c>
      <c r="J16" s="67">
        <v>0</v>
      </c>
      <c r="K16" s="67">
        <v>84.685622320999997</v>
      </c>
    </row>
    <row r="17" spans="1:11" s="4" customFormat="1" ht="15" customHeight="1">
      <c r="A17" s="451" t="s">
        <v>887</v>
      </c>
      <c r="B17" s="451"/>
      <c r="C17" s="451"/>
      <c r="D17" s="451"/>
      <c r="E17" s="451"/>
      <c r="F17" s="451"/>
      <c r="G17" s="451"/>
      <c r="H17" s="451"/>
      <c r="I17" s="451"/>
      <c r="J17" s="451"/>
      <c r="K17" s="451"/>
    </row>
    <row r="18" spans="1:11" s="4" customFormat="1" ht="13.5" customHeight="1">
      <c r="A18" s="451" t="s">
        <v>239</v>
      </c>
      <c r="B18" s="451"/>
      <c r="C18" s="451"/>
      <c r="D18" s="451"/>
      <c r="E18" s="451"/>
      <c r="F18" s="451"/>
      <c r="G18" s="451"/>
      <c r="H18" s="451"/>
      <c r="I18" s="451"/>
      <c r="J18" s="451"/>
      <c r="K18" s="451"/>
    </row>
    <row r="19" spans="1:11" s="4" customFormat="1" ht="27.65" customHeight="1"/>
  </sheetData>
  <mergeCells count="6">
    <mergeCell ref="A18:K18"/>
    <mergeCell ref="A1:K1"/>
    <mergeCell ref="A2:A3"/>
    <mergeCell ref="B2:F2"/>
    <mergeCell ref="G2:K2"/>
    <mergeCell ref="A17:K17"/>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C24" sqref="C24"/>
    </sheetView>
  </sheetViews>
  <sheetFormatPr defaultRowHeight="12.5"/>
  <cols>
    <col min="1" max="11" width="14.7265625" bestFit="1" customWidth="1"/>
    <col min="12" max="12" width="5" bestFit="1" customWidth="1"/>
  </cols>
  <sheetData>
    <row r="1" spans="1:11" ht="18" customHeight="1">
      <c r="A1" s="563" t="s">
        <v>16</v>
      </c>
      <c r="B1" s="563"/>
      <c r="C1" s="563"/>
      <c r="D1" s="563"/>
      <c r="E1" s="563"/>
      <c r="F1" s="563"/>
      <c r="G1" s="563"/>
      <c r="H1" s="563"/>
      <c r="I1" s="563"/>
      <c r="J1" s="563"/>
      <c r="K1" s="563"/>
    </row>
    <row r="2" spans="1:11" s="4" customFormat="1" ht="18" customHeight="1">
      <c r="A2" s="461" t="s">
        <v>149</v>
      </c>
      <c r="B2" s="467" t="s">
        <v>235</v>
      </c>
      <c r="C2" s="522"/>
      <c r="D2" s="522"/>
      <c r="E2" s="522"/>
      <c r="F2" s="468"/>
      <c r="G2" s="467" t="s">
        <v>467</v>
      </c>
      <c r="H2" s="522"/>
      <c r="I2" s="522"/>
      <c r="J2" s="522"/>
      <c r="K2" s="468"/>
    </row>
    <row r="3" spans="1:11" s="4" customFormat="1" ht="15" customHeight="1">
      <c r="A3" s="463"/>
      <c r="B3" s="23" t="s">
        <v>468</v>
      </c>
      <c r="C3" s="23" t="s">
        <v>237</v>
      </c>
      <c r="D3" s="23" t="s">
        <v>55</v>
      </c>
      <c r="E3" s="23" t="s">
        <v>238</v>
      </c>
      <c r="F3" s="23" t="s">
        <v>233</v>
      </c>
      <c r="G3" s="23" t="s">
        <v>468</v>
      </c>
      <c r="H3" s="23" t="s">
        <v>237</v>
      </c>
      <c r="I3" s="23" t="s">
        <v>55</v>
      </c>
      <c r="J3" s="23" t="s">
        <v>238</v>
      </c>
      <c r="K3" s="23" t="s">
        <v>233</v>
      </c>
    </row>
    <row r="4" spans="1:11" s="4" customFormat="1" ht="18" customHeight="1">
      <c r="A4" s="2" t="s">
        <v>28</v>
      </c>
      <c r="B4" s="44">
        <v>37.840000000000003</v>
      </c>
      <c r="C4" s="44">
        <v>13.58</v>
      </c>
      <c r="D4" s="44">
        <v>0.42</v>
      </c>
      <c r="E4" s="44">
        <v>0</v>
      </c>
      <c r="F4" s="44">
        <v>48.16</v>
      </c>
      <c r="G4" s="44">
        <v>13.72</v>
      </c>
      <c r="H4" s="44">
        <v>29.83</v>
      </c>
      <c r="I4" s="44">
        <v>13.19</v>
      </c>
      <c r="J4" s="44">
        <v>0</v>
      </c>
      <c r="K4" s="44">
        <v>43.25</v>
      </c>
    </row>
    <row r="5" spans="1:11" s="4" customFormat="1" ht="18" customHeight="1">
      <c r="A5" s="2" t="s">
        <v>29</v>
      </c>
      <c r="B5" s="44">
        <v>33.19</v>
      </c>
      <c r="C5" s="44">
        <v>19.3</v>
      </c>
      <c r="D5" s="44">
        <v>0.28999999999999998</v>
      </c>
      <c r="E5" s="44">
        <v>0</v>
      </c>
      <c r="F5" s="44">
        <v>47.21</v>
      </c>
      <c r="G5" s="44">
        <v>13.41</v>
      </c>
      <c r="H5" s="44">
        <v>26.73</v>
      </c>
      <c r="I5" s="44">
        <v>14.36</v>
      </c>
      <c r="J5" s="44">
        <v>0</v>
      </c>
      <c r="K5" s="44">
        <v>45.49</v>
      </c>
    </row>
    <row r="6" spans="1:11" s="4" customFormat="1" ht="18" customHeight="1">
      <c r="A6" s="2" t="s">
        <v>99</v>
      </c>
      <c r="B6" s="44">
        <v>32.86</v>
      </c>
      <c r="C6" s="44">
        <v>19.28</v>
      </c>
      <c r="D6" s="44">
        <v>0.34</v>
      </c>
      <c r="E6" s="44">
        <v>0</v>
      </c>
      <c r="F6" s="44">
        <v>47.52</v>
      </c>
      <c r="G6" s="44">
        <v>13.53</v>
      </c>
      <c r="H6" s="44">
        <v>26.86</v>
      </c>
      <c r="I6" s="44">
        <v>12.8</v>
      </c>
      <c r="J6" s="44">
        <v>0</v>
      </c>
      <c r="K6" s="44">
        <v>46.81</v>
      </c>
    </row>
    <row r="7" spans="1:11" s="4" customFormat="1" ht="18" customHeight="1">
      <c r="A7" s="2" t="s">
        <v>100</v>
      </c>
      <c r="B7" s="44">
        <v>32.36</v>
      </c>
      <c r="C7" s="44">
        <v>19.78</v>
      </c>
      <c r="D7" s="44">
        <v>0.31</v>
      </c>
      <c r="E7" s="44">
        <v>0</v>
      </c>
      <c r="F7" s="44">
        <v>47.55</v>
      </c>
      <c r="G7" s="44">
        <v>11.49</v>
      </c>
      <c r="H7" s="44">
        <v>28.44</v>
      </c>
      <c r="I7" s="44">
        <v>14.11</v>
      </c>
      <c r="J7" s="44">
        <v>0</v>
      </c>
      <c r="K7" s="44">
        <v>45.96</v>
      </c>
    </row>
    <row r="8" spans="1:11" s="4" customFormat="1" ht="18" customHeight="1">
      <c r="A8" s="2" t="s">
        <v>101</v>
      </c>
      <c r="B8" s="44">
        <v>31.59</v>
      </c>
      <c r="C8" s="44">
        <v>20.3</v>
      </c>
      <c r="D8" s="44">
        <v>0.3</v>
      </c>
      <c r="E8" s="44">
        <v>0</v>
      </c>
      <c r="F8" s="44">
        <v>47.81</v>
      </c>
      <c r="G8" s="44">
        <v>13.77</v>
      </c>
      <c r="H8" s="44">
        <v>25.09</v>
      </c>
      <c r="I8" s="44">
        <v>14.49</v>
      </c>
      <c r="J8" s="44">
        <v>0</v>
      </c>
      <c r="K8" s="44">
        <v>46.64</v>
      </c>
    </row>
    <row r="9" spans="1:11" s="4" customFormat="1" ht="18" customHeight="1">
      <c r="A9" s="2" t="s">
        <v>102</v>
      </c>
      <c r="B9" s="44">
        <v>33.82</v>
      </c>
      <c r="C9" s="44">
        <v>19.25</v>
      </c>
      <c r="D9" s="44">
        <v>0.28000000000000003</v>
      </c>
      <c r="E9" s="44">
        <v>0</v>
      </c>
      <c r="F9" s="44">
        <v>46.65</v>
      </c>
      <c r="G9" s="44">
        <v>16.03</v>
      </c>
      <c r="H9" s="44">
        <v>23.67</v>
      </c>
      <c r="I9" s="44">
        <v>12.46</v>
      </c>
      <c r="J9" s="44">
        <v>0</v>
      </c>
      <c r="K9" s="44">
        <v>47.83</v>
      </c>
    </row>
    <row r="10" spans="1:11" s="4" customFormat="1" ht="18" customHeight="1">
      <c r="A10" s="2" t="s">
        <v>103</v>
      </c>
      <c r="B10" s="44">
        <v>33.770000000000003</v>
      </c>
      <c r="C10" s="44">
        <v>19.88</v>
      </c>
      <c r="D10" s="44">
        <v>0.28000000000000003</v>
      </c>
      <c r="E10" s="44">
        <v>0</v>
      </c>
      <c r="F10" s="44">
        <v>46.07</v>
      </c>
      <c r="G10" s="44">
        <v>13.02610241</v>
      </c>
      <c r="H10" s="44">
        <v>28.648576389999999</v>
      </c>
      <c r="I10" s="44">
        <v>14.78037142</v>
      </c>
      <c r="J10" s="44">
        <v>0</v>
      </c>
      <c r="K10" s="44">
        <v>43.544711270000001</v>
      </c>
    </row>
    <row r="11" spans="1:11" s="4" customFormat="1" ht="18" customHeight="1">
      <c r="A11" s="2" t="s">
        <v>104</v>
      </c>
      <c r="B11" s="44">
        <v>33.9</v>
      </c>
      <c r="C11" s="44">
        <v>19.41</v>
      </c>
      <c r="D11" s="44">
        <v>0.31</v>
      </c>
      <c r="E11" s="44">
        <v>0</v>
      </c>
      <c r="F11" s="44">
        <v>46.38</v>
      </c>
      <c r="G11" s="44">
        <v>14.19</v>
      </c>
      <c r="H11" s="44">
        <v>25.72</v>
      </c>
      <c r="I11" s="44">
        <v>13.7</v>
      </c>
      <c r="J11" s="44">
        <v>0</v>
      </c>
      <c r="K11" s="44">
        <v>46.4</v>
      </c>
    </row>
    <row r="12" spans="1:11" s="4" customFormat="1" ht="18" customHeight="1">
      <c r="A12" s="2" t="s">
        <v>105</v>
      </c>
      <c r="B12" s="44">
        <v>33.19</v>
      </c>
      <c r="C12" s="44">
        <v>20.059999999999999</v>
      </c>
      <c r="D12" s="44">
        <v>0.3</v>
      </c>
      <c r="E12" s="44">
        <v>0</v>
      </c>
      <c r="F12" s="44">
        <v>46.45</v>
      </c>
      <c r="G12" s="44">
        <v>12.28</v>
      </c>
      <c r="H12" s="44">
        <v>29.58</v>
      </c>
      <c r="I12" s="44">
        <v>16.27</v>
      </c>
      <c r="J12" s="44">
        <v>0</v>
      </c>
      <c r="K12" s="44">
        <v>41.87</v>
      </c>
    </row>
    <row r="13" spans="1:11" s="4" customFormat="1" ht="18" customHeight="1">
      <c r="A13" s="2" t="s">
        <v>106</v>
      </c>
      <c r="B13" s="44">
        <v>32.840000000000003</v>
      </c>
      <c r="C13" s="44">
        <v>19.989999999999998</v>
      </c>
      <c r="D13" s="44">
        <v>0.33</v>
      </c>
      <c r="E13" s="44">
        <v>0</v>
      </c>
      <c r="F13" s="44">
        <v>46.84</v>
      </c>
      <c r="G13" s="44">
        <v>12.49</v>
      </c>
      <c r="H13" s="44">
        <v>27.68</v>
      </c>
      <c r="I13" s="44">
        <v>15.19</v>
      </c>
      <c r="J13" s="44">
        <v>0</v>
      </c>
      <c r="K13" s="44">
        <v>44.64</v>
      </c>
    </row>
    <row r="14" spans="1:11" s="4" customFormat="1" ht="18" customHeight="1">
      <c r="A14" s="2" t="s">
        <v>108</v>
      </c>
      <c r="B14" s="44">
        <v>33.770000000000003</v>
      </c>
      <c r="C14" s="44">
        <v>18.43</v>
      </c>
      <c r="D14" s="44">
        <v>0.32</v>
      </c>
      <c r="E14" s="44">
        <v>0</v>
      </c>
      <c r="F14" s="44">
        <v>47.48</v>
      </c>
      <c r="G14" s="44">
        <v>14.24</v>
      </c>
      <c r="H14" s="44">
        <v>24.11</v>
      </c>
      <c r="I14" s="44">
        <v>14.47</v>
      </c>
      <c r="J14" s="44">
        <v>0</v>
      </c>
      <c r="K14" s="44">
        <v>47.18</v>
      </c>
    </row>
    <row r="15" spans="1:11" s="4" customFormat="1" ht="18" customHeight="1">
      <c r="A15" s="2" t="s">
        <v>109</v>
      </c>
      <c r="B15" s="44">
        <v>33.29</v>
      </c>
      <c r="C15" s="44">
        <v>17.73</v>
      </c>
      <c r="D15" s="44">
        <v>0.24</v>
      </c>
      <c r="E15" s="44">
        <v>0</v>
      </c>
      <c r="F15" s="44">
        <v>48.73</v>
      </c>
      <c r="G15" s="44">
        <v>13.1</v>
      </c>
      <c r="H15" s="44">
        <v>27.4</v>
      </c>
      <c r="I15" s="44">
        <v>14.95</v>
      </c>
      <c r="J15" s="44">
        <v>0</v>
      </c>
      <c r="K15" s="44">
        <v>44.55</v>
      </c>
    </row>
    <row r="16" spans="1:11" s="4" customFormat="1" ht="18" customHeight="1">
      <c r="A16" s="2" t="s">
        <v>107</v>
      </c>
      <c r="B16" s="44">
        <v>33.75</v>
      </c>
      <c r="C16" s="44">
        <v>18.21</v>
      </c>
      <c r="D16" s="44">
        <v>0.26</v>
      </c>
      <c r="E16" s="44">
        <v>0</v>
      </c>
      <c r="F16" s="44">
        <v>47.78</v>
      </c>
      <c r="G16" s="44">
        <v>13.51</v>
      </c>
      <c r="H16" s="44">
        <v>26.63</v>
      </c>
      <c r="I16" s="44">
        <v>14.48</v>
      </c>
      <c r="J16" s="44">
        <v>0</v>
      </c>
      <c r="K16" s="44">
        <v>45.38</v>
      </c>
    </row>
    <row r="17" spans="1:11" s="4" customFormat="1" ht="13.5" customHeight="1">
      <c r="A17" s="511" t="s">
        <v>887</v>
      </c>
      <c r="B17" s="511"/>
      <c r="C17" s="511"/>
      <c r="D17" s="511"/>
      <c r="E17" s="511"/>
      <c r="F17" s="511"/>
      <c r="G17" s="511"/>
      <c r="H17" s="511"/>
      <c r="I17" s="511"/>
      <c r="J17" s="511"/>
      <c r="K17" s="511"/>
    </row>
    <row r="18" spans="1:11" s="4" customFormat="1" ht="14.25" customHeight="1">
      <c r="A18" s="511" t="s">
        <v>241</v>
      </c>
      <c r="B18" s="511"/>
      <c r="C18" s="511"/>
      <c r="D18" s="511"/>
      <c r="E18" s="511"/>
      <c r="F18" s="511"/>
      <c r="G18" s="511"/>
      <c r="H18" s="511"/>
      <c r="I18" s="511"/>
      <c r="J18" s="511"/>
      <c r="K18" s="511"/>
    </row>
    <row r="19" spans="1:11" s="4" customFormat="1" ht="26.9" customHeight="1"/>
  </sheetData>
  <mergeCells count="6">
    <mergeCell ref="A1:K1"/>
    <mergeCell ref="A2:A3"/>
    <mergeCell ref="B2:F2"/>
    <mergeCell ref="G2:K2"/>
    <mergeCell ref="A18:K18"/>
    <mergeCell ref="A17:K17"/>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zoomScaleNormal="100" workbookViewId="0">
      <selection activeCell="A2" sqref="A2:A3"/>
    </sheetView>
  </sheetViews>
  <sheetFormatPr defaultRowHeight="12.5"/>
  <cols>
    <col min="1" max="1" width="8.1796875" bestFit="1" customWidth="1"/>
    <col min="2" max="2" width="14.7265625" bestFit="1" customWidth="1"/>
    <col min="3" max="3" width="20.7265625" bestFit="1" customWidth="1"/>
    <col min="4" max="4" width="11.1796875" bestFit="1" customWidth="1"/>
    <col min="5" max="5" width="11.7265625" bestFit="1" customWidth="1"/>
    <col min="6" max="6" width="12.453125" bestFit="1" customWidth="1"/>
    <col min="7" max="7" width="12.54296875" bestFit="1" customWidth="1"/>
    <col min="8" max="8" width="9.26953125" bestFit="1" customWidth="1"/>
    <col min="9" max="9" width="8.7265625" bestFit="1" customWidth="1"/>
    <col min="10" max="10" width="7.26953125" bestFit="1" customWidth="1"/>
    <col min="11" max="11" width="4.7265625" bestFit="1" customWidth="1"/>
  </cols>
  <sheetData>
    <row r="1" spans="1:10" ht="15.75" customHeight="1">
      <c r="A1" s="452" t="s">
        <v>1208</v>
      </c>
      <c r="B1" s="452"/>
      <c r="C1" s="452"/>
      <c r="D1" s="452"/>
      <c r="E1" s="452"/>
      <c r="F1" s="452"/>
      <c r="G1" s="452"/>
      <c r="H1" s="452"/>
      <c r="I1" s="452"/>
      <c r="J1" s="452"/>
    </row>
    <row r="2" spans="1:10" s="4" customFormat="1" ht="15" customHeight="1">
      <c r="A2" s="453" t="s">
        <v>78</v>
      </c>
      <c r="B2" s="453" t="s">
        <v>79</v>
      </c>
      <c r="C2" s="453" t="s">
        <v>80</v>
      </c>
      <c r="D2" s="453" t="s">
        <v>81</v>
      </c>
      <c r="E2" s="453" t="s">
        <v>82</v>
      </c>
      <c r="F2" s="455" t="s">
        <v>83</v>
      </c>
      <c r="G2" s="456"/>
      <c r="H2" s="457" t="s">
        <v>84</v>
      </c>
      <c r="I2" s="459" t="s">
        <v>85</v>
      </c>
    </row>
    <row r="3" spans="1:10" s="4" customFormat="1" ht="37.5" customHeight="1">
      <c r="A3" s="454"/>
      <c r="B3" s="454"/>
      <c r="C3" s="454"/>
      <c r="D3" s="454"/>
      <c r="E3" s="454"/>
      <c r="F3" s="15" t="s">
        <v>86</v>
      </c>
      <c r="G3" s="15" t="s">
        <v>87</v>
      </c>
      <c r="H3" s="458"/>
      <c r="I3" s="460"/>
    </row>
    <row r="4" spans="1:10" s="4" customFormat="1" ht="39" customHeight="1">
      <c r="A4" s="16">
        <v>1</v>
      </c>
      <c r="B4" s="17" t="s">
        <v>88</v>
      </c>
      <c r="C4" s="17" t="s">
        <v>89</v>
      </c>
      <c r="D4" s="18">
        <v>43857</v>
      </c>
      <c r="E4" s="18">
        <v>43868</v>
      </c>
      <c r="F4" s="19">
        <v>4810000</v>
      </c>
      <c r="G4" s="20">
        <v>26</v>
      </c>
      <c r="H4" s="20">
        <v>42.5</v>
      </c>
      <c r="I4" s="21">
        <v>20.440000000000001</v>
      </c>
    </row>
    <row r="5" spans="1:10" s="4" customFormat="1" ht="19.5" customHeight="1">
      <c r="A5" s="451" t="s">
        <v>77</v>
      </c>
      <c r="B5" s="451"/>
    </row>
    <row r="6" spans="1:10" s="4" customFormat="1" ht="27.65" customHeight="1"/>
  </sheetData>
  <mergeCells count="10">
    <mergeCell ref="A5:B5"/>
    <mergeCell ref="A1:J1"/>
    <mergeCell ref="A2:A3"/>
    <mergeCell ref="B2:B3"/>
    <mergeCell ref="C2:C3"/>
    <mergeCell ref="D2:D3"/>
    <mergeCell ref="E2:E3"/>
    <mergeCell ref="F2:G2"/>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E26" sqref="E26"/>
    </sheetView>
  </sheetViews>
  <sheetFormatPr defaultRowHeight="12.5"/>
  <cols>
    <col min="1" max="7" width="14.7265625" bestFit="1" customWidth="1"/>
    <col min="8" max="8" width="15" bestFit="1" customWidth="1"/>
    <col min="9" max="9" width="14.453125" bestFit="1" customWidth="1"/>
    <col min="10" max="11" width="14.7265625" bestFit="1" customWidth="1"/>
    <col min="12" max="12" width="4.7265625" bestFit="1" customWidth="1"/>
  </cols>
  <sheetData>
    <row r="1" spans="1:11" ht="15" customHeight="1">
      <c r="A1" s="512" t="s">
        <v>17</v>
      </c>
      <c r="B1" s="512"/>
      <c r="C1" s="512"/>
      <c r="D1" s="512"/>
      <c r="E1" s="512"/>
      <c r="F1" s="512"/>
      <c r="G1" s="512"/>
      <c r="H1" s="512"/>
    </row>
    <row r="2" spans="1:11" s="4" customFormat="1" ht="18" customHeight="1">
      <c r="A2" s="546" t="s">
        <v>470</v>
      </c>
      <c r="B2" s="547"/>
      <c r="C2" s="547"/>
      <c r="D2" s="547"/>
      <c r="E2" s="547"/>
      <c r="F2" s="547"/>
      <c r="G2" s="547"/>
      <c r="H2" s="547"/>
      <c r="I2" s="547"/>
      <c r="J2" s="547"/>
      <c r="K2" s="548"/>
    </row>
    <row r="3" spans="1:11" s="4" customFormat="1" ht="27.75" customHeight="1">
      <c r="A3" s="68" t="s">
        <v>149</v>
      </c>
      <c r="B3" s="9" t="s">
        <v>471</v>
      </c>
      <c r="C3" s="9" t="s">
        <v>472</v>
      </c>
      <c r="D3" s="9" t="s">
        <v>473</v>
      </c>
      <c r="E3" s="9" t="s">
        <v>474</v>
      </c>
      <c r="F3" s="9" t="s">
        <v>475</v>
      </c>
      <c r="G3" s="9" t="s">
        <v>476</v>
      </c>
      <c r="H3" s="9" t="s">
        <v>477</v>
      </c>
      <c r="I3" s="9" t="s">
        <v>478</v>
      </c>
      <c r="J3" s="9" t="s">
        <v>479</v>
      </c>
      <c r="K3" s="9" t="s">
        <v>480</v>
      </c>
    </row>
    <row r="4" spans="1:11" s="4" customFormat="1" ht="18" customHeight="1">
      <c r="A4" s="2" t="s">
        <v>28</v>
      </c>
      <c r="B4" s="44">
        <v>41.32</v>
      </c>
      <c r="C4" s="44">
        <v>0</v>
      </c>
      <c r="D4" s="44">
        <v>58.68</v>
      </c>
      <c r="E4" s="44">
        <v>0</v>
      </c>
      <c r="F4" s="44">
        <v>0</v>
      </c>
      <c r="G4" s="44">
        <v>0</v>
      </c>
      <c r="H4" s="44">
        <v>0</v>
      </c>
      <c r="I4" s="44">
        <v>0</v>
      </c>
      <c r="J4" s="44">
        <v>0</v>
      </c>
      <c r="K4" s="44">
        <v>0</v>
      </c>
    </row>
    <row r="5" spans="1:11" s="4" customFormat="1" ht="18" customHeight="1">
      <c r="A5" s="2" t="s">
        <v>29</v>
      </c>
      <c r="B5" s="44">
        <v>100</v>
      </c>
      <c r="C5" s="44">
        <v>0</v>
      </c>
      <c r="D5" s="44">
        <v>0</v>
      </c>
      <c r="E5" s="44">
        <v>0</v>
      </c>
      <c r="F5" s="44">
        <v>0</v>
      </c>
      <c r="G5" s="44">
        <v>0</v>
      </c>
      <c r="H5" s="44">
        <v>0</v>
      </c>
      <c r="I5" s="44">
        <v>0</v>
      </c>
      <c r="J5" s="44">
        <v>0</v>
      </c>
      <c r="K5" s="44">
        <v>0</v>
      </c>
    </row>
    <row r="6" spans="1:11" s="4" customFormat="1" ht="18" customHeight="1">
      <c r="A6" s="2" t="s">
        <v>99</v>
      </c>
      <c r="B6" s="44">
        <v>100</v>
      </c>
      <c r="C6" s="44">
        <v>0</v>
      </c>
      <c r="D6" s="44">
        <v>0</v>
      </c>
      <c r="E6" s="44">
        <v>0</v>
      </c>
      <c r="F6" s="44">
        <v>0</v>
      </c>
      <c r="G6" s="44">
        <v>0</v>
      </c>
      <c r="H6" s="44">
        <v>0</v>
      </c>
      <c r="I6" s="44">
        <v>0</v>
      </c>
      <c r="J6" s="44">
        <v>0</v>
      </c>
      <c r="K6" s="44">
        <v>0</v>
      </c>
    </row>
    <row r="7" spans="1:11" s="4" customFormat="1" ht="18" customHeight="1">
      <c r="A7" s="2" t="s">
        <v>100</v>
      </c>
      <c r="B7" s="44">
        <v>100</v>
      </c>
      <c r="C7" s="44">
        <v>0</v>
      </c>
      <c r="D7" s="44">
        <v>0</v>
      </c>
      <c r="E7" s="44">
        <v>0</v>
      </c>
      <c r="F7" s="44">
        <v>0</v>
      </c>
      <c r="G7" s="44">
        <v>0</v>
      </c>
      <c r="H7" s="44">
        <v>0</v>
      </c>
      <c r="I7" s="44">
        <v>0</v>
      </c>
      <c r="J7" s="44">
        <v>0</v>
      </c>
      <c r="K7" s="44">
        <v>0</v>
      </c>
    </row>
    <row r="8" spans="1:11" s="4" customFormat="1" ht="18" customHeight="1">
      <c r="A8" s="2" t="s">
        <v>101</v>
      </c>
      <c r="B8" s="44">
        <v>100</v>
      </c>
      <c r="C8" s="44">
        <v>0</v>
      </c>
      <c r="D8" s="44">
        <v>0</v>
      </c>
      <c r="E8" s="44">
        <v>0</v>
      </c>
      <c r="F8" s="44">
        <v>0</v>
      </c>
      <c r="G8" s="44">
        <v>0</v>
      </c>
      <c r="H8" s="44">
        <v>0</v>
      </c>
      <c r="I8" s="44">
        <v>0</v>
      </c>
      <c r="J8" s="44">
        <v>0</v>
      </c>
      <c r="K8" s="44">
        <v>0</v>
      </c>
    </row>
    <row r="9" spans="1:11" s="4" customFormat="1" ht="18" customHeight="1">
      <c r="A9" s="2" t="s">
        <v>102</v>
      </c>
      <c r="B9" s="44">
        <v>100</v>
      </c>
      <c r="C9" s="44">
        <v>0</v>
      </c>
      <c r="D9" s="44">
        <v>0</v>
      </c>
      <c r="E9" s="44">
        <v>0</v>
      </c>
      <c r="F9" s="44">
        <v>0</v>
      </c>
      <c r="G9" s="44">
        <v>0</v>
      </c>
      <c r="H9" s="44">
        <v>0</v>
      </c>
      <c r="I9" s="44">
        <v>0</v>
      </c>
      <c r="J9" s="44">
        <v>0</v>
      </c>
      <c r="K9" s="44">
        <v>0</v>
      </c>
    </row>
    <row r="10" spans="1:11" s="4" customFormat="1" ht="18" customHeight="1">
      <c r="A10" s="2" t="s">
        <v>103</v>
      </c>
      <c r="B10" s="44">
        <v>100</v>
      </c>
      <c r="C10" s="44">
        <v>0</v>
      </c>
      <c r="D10" s="44">
        <v>0</v>
      </c>
      <c r="E10" s="44">
        <v>0</v>
      </c>
      <c r="F10" s="44">
        <v>0</v>
      </c>
      <c r="G10" s="44">
        <v>0</v>
      </c>
      <c r="H10" s="44">
        <v>0</v>
      </c>
      <c r="I10" s="44">
        <v>0</v>
      </c>
      <c r="J10" s="44">
        <v>0</v>
      </c>
      <c r="K10" s="44">
        <v>0</v>
      </c>
    </row>
    <row r="11" spans="1:11" s="4" customFormat="1" ht="18" customHeight="1">
      <c r="A11" s="2" t="s">
        <v>104</v>
      </c>
      <c r="B11" s="44">
        <v>100</v>
      </c>
      <c r="C11" s="44">
        <v>0</v>
      </c>
      <c r="D11" s="44">
        <v>0</v>
      </c>
      <c r="E11" s="44">
        <v>0</v>
      </c>
      <c r="F11" s="44">
        <v>0</v>
      </c>
      <c r="G11" s="44">
        <v>0</v>
      </c>
      <c r="H11" s="44">
        <v>0</v>
      </c>
      <c r="I11" s="44">
        <v>0</v>
      </c>
      <c r="J11" s="44">
        <v>0</v>
      </c>
      <c r="K11" s="44">
        <v>0</v>
      </c>
    </row>
    <row r="12" spans="1:11" s="4" customFormat="1" ht="18" customHeight="1">
      <c r="A12" s="2" t="s">
        <v>105</v>
      </c>
      <c r="B12" s="44">
        <v>100</v>
      </c>
      <c r="C12" s="44">
        <v>0</v>
      </c>
      <c r="D12" s="44">
        <v>0</v>
      </c>
      <c r="E12" s="44">
        <v>0</v>
      </c>
      <c r="F12" s="44">
        <v>0</v>
      </c>
      <c r="G12" s="44">
        <v>0</v>
      </c>
      <c r="H12" s="44">
        <v>0</v>
      </c>
      <c r="I12" s="44">
        <v>0</v>
      </c>
      <c r="J12" s="44">
        <v>0</v>
      </c>
      <c r="K12" s="44">
        <v>0</v>
      </c>
    </row>
    <row r="13" spans="1:11" s="4" customFormat="1" ht="18" customHeight="1">
      <c r="A13" s="2" t="s">
        <v>106</v>
      </c>
      <c r="B13" s="44">
        <v>100</v>
      </c>
      <c r="C13" s="44">
        <v>0</v>
      </c>
      <c r="D13" s="44">
        <v>0</v>
      </c>
      <c r="E13" s="44">
        <v>0</v>
      </c>
      <c r="F13" s="44">
        <v>0</v>
      </c>
      <c r="G13" s="44">
        <v>0</v>
      </c>
      <c r="H13" s="44">
        <v>0</v>
      </c>
      <c r="I13" s="44">
        <v>0</v>
      </c>
      <c r="J13" s="44">
        <v>0</v>
      </c>
      <c r="K13" s="44">
        <v>0</v>
      </c>
    </row>
    <row r="14" spans="1:11" s="4" customFormat="1" ht="18" customHeight="1">
      <c r="A14" s="2" t="s">
        <v>108</v>
      </c>
      <c r="B14" s="44">
        <v>100</v>
      </c>
      <c r="C14" s="44">
        <v>0</v>
      </c>
      <c r="D14" s="44">
        <v>0</v>
      </c>
      <c r="E14" s="44">
        <v>0</v>
      </c>
      <c r="F14" s="44">
        <v>0</v>
      </c>
      <c r="G14" s="44">
        <v>0</v>
      </c>
      <c r="H14" s="44">
        <v>0</v>
      </c>
      <c r="I14" s="44">
        <v>0</v>
      </c>
      <c r="J14" s="44">
        <v>0</v>
      </c>
      <c r="K14" s="44">
        <v>0</v>
      </c>
    </row>
    <row r="15" spans="1:11" s="4" customFormat="1" ht="18" customHeight="1">
      <c r="A15" s="2" t="s">
        <v>109</v>
      </c>
      <c r="B15" s="44">
        <v>100</v>
      </c>
      <c r="C15" s="44">
        <v>0</v>
      </c>
      <c r="D15" s="44">
        <v>0</v>
      </c>
      <c r="E15" s="44">
        <v>0</v>
      </c>
      <c r="F15" s="44">
        <v>0</v>
      </c>
      <c r="G15" s="44">
        <v>0</v>
      </c>
      <c r="H15" s="44" t="s">
        <v>127</v>
      </c>
      <c r="I15" s="44">
        <v>0</v>
      </c>
      <c r="J15" s="44">
        <v>0</v>
      </c>
      <c r="K15" s="44">
        <v>0</v>
      </c>
    </row>
    <row r="16" spans="1:11" s="4" customFormat="1" ht="18" customHeight="1">
      <c r="A16" s="2" t="s">
        <v>107</v>
      </c>
      <c r="B16" s="44">
        <v>100</v>
      </c>
      <c r="C16" s="44">
        <v>0</v>
      </c>
      <c r="D16" s="44">
        <v>0</v>
      </c>
      <c r="E16" s="44">
        <v>0</v>
      </c>
      <c r="F16" s="44">
        <v>0</v>
      </c>
      <c r="G16" s="44">
        <v>0</v>
      </c>
      <c r="H16" s="44">
        <v>0</v>
      </c>
      <c r="I16" s="44">
        <v>0</v>
      </c>
      <c r="J16" s="44">
        <v>0</v>
      </c>
      <c r="K16" s="44">
        <v>0</v>
      </c>
    </row>
    <row r="17" spans="1:6" s="4" customFormat="1" ht="14.25" customHeight="1">
      <c r="A17" s="451" t="s">
        <v>887</v>
      </c>
      <c r="B17" s="451"/>
      <c r="C17" s="451"/>
      <c r="D17" s="451"/>
      <c r="E17" s="451"/>
      <c r="F17" s="451"/>
    </row>
    <row r="18" spans="1:6" s="4" customFormat="1" ht="13.5" customHeight="1">
      <c r="A18" s="451" t="s">
        <v>239</v>
      </c>
      <c r="B18" s="451"/>
      <c r="C18" s="451"/>
      <c r="D18" s="451"/>
      <c r="E18" s="451"/>
      <c r="F18" s="451"/>
    </row>
    <row r="19" spans="1:6" s="4" customFormat="1" ht="27.65" customHeight="1"/>
  </sheetData>
  <mergeCells count="4">
    <mergeCell ref="A1:H1"/>
    <mergeCell ref="A2:K2"/>
    <mergeCell ref="A17:F17"/>
    <mergeCell ref="A18:F18"/>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activeCell="C21" sqref="C21"/>
    </sheetView>
  </sheetViews>
  <sheetFormatPr defaultRowHeight="12.5"/>
  <cols>
    <col min="1" max="12" width="14.7265625" bestFit="1" customWidth="1"/>
    <col min="13" max="13" width="4.7265625" bestFit="1" customWidth="1"/>
  </cols>
  <sheetData>
    <row r="1" spans="1:12" ht="15" customHeight="1">
      <c r="A1" s="512" t="s">
        <v>18</v>
      </c>
      <c r="B1" s="512"/>
      <c r="C1" s="512"/>
      <c r="D1" s="512"/>
      <c r="E1" s="512"/>
      <c r="F1" s="512"/>
      <c r="G1" s="512"/>
      <c r="H1" s="512"/>
      <c r="I1" s="512"/>
      <c r="J1" s="512"/>
      <c r="K1" s="512"/>
    </row>
    <row r="2" spans="1:12" s="4" customFormat="1" ht="18" customHeight="1">
      <c r="A2" s="546" t="s">
        <v>470</v>
      </c>
      <c r="B2" s="547"/>
      <c r="C2" s="547"/>
      <c r="D2" s="547"/>
      <c r="E2" s="547"/>
      <c r="F2" s="547"/>
      <c r="G2" s="547"/>
      <c r="H2" s="547"/>
      <c r="I2" s="547"/>
      <c r="J2" s="547"/>
      <c r="K2" s="548"/>
    </row>
    <row r="3" spans="1:12" s="4" customFormat="1" ht="18.75" customHeight="1">
      <c r="A3" s="6" t="s">
        <v>149</v>
      </c>
      <c r="B3" s="6" t="s">
        <v>481</v>
      </c>
      <c r="C3" s="6" t="s">
        <v>482</v>
      </c>
      <c r="D3" s="6" t="s">
        <v>483</v>
      </c>
      <c r="E3" s="6" t="s">
        <v>484</v>
      </c>
      <c r="F3" s="6" t="s">
        <v>485</v>
      </c>
      <c r="G3" s="6" t="s">
        <v>486</v>
      </c>
      <c r="H3" s="6" t="s">
        <v>487</v>
      </c>
      <c r="I3" s="6" t="s">
        <v>488</v>
      </c>
      <c r="J3" s="6" t="s">
        <v>489</v>
      </c>
      <c r="K3" s="6" t="s">
        <v>490</v>
      </c>
      <c r="L3" s="6" t="s">
        <v>491</v>
      </c>
    </row>
    <row r="4" spans="1:12" s="4" customFormat="1" ht="18" customHeight="1">
      <c r="A4" s="2" t="s">
        <v>28</v>
      </c>
      <c r="B4" s="44">
        <v>26.234649335</v>
      </c>
      <c r="C4" s="44">
        <v>3.8559150000000001E-3</v>
      </c>
      <c r="D4" s="44">
        <v>73.758930496999994</v>
      </c>
      <c r="E4" s="44">
        <v>2.8288929999999999E-3</v>
      </c>
      <c r="F4" s="44">
        <v>9.9999999999999995E-7</v>
      </c>
      <c r="G4" s="44">
        <v>0</v>
      </c>
      <c r="H4" s="44">
        <v>8.4999999999999994E-8</v>
      </c>
      <c r="I4" s="44">
        <v>0</v>
      </c>
      <c r="J4" s="44">
        <v>0</v>
      </c>
      <c r="K4" s="44">
        <v>0</v>
      </c>
      <c r="L4" s="44">
        <v>4.01E-7</v>
      </c>
    </row>
    <row r="5" spans="1:12" s="4" customFormat="1" ht="18" customHeight="1">
      <c r="A5" s="2" t="s">
        <v>29</v>
      </c>
      <c r="B5" s="44">
        <v>37.986914589999998</v>
      </c>
      <c r="C5" s="44">
        <v>9.824949999999999E-4</v>
      </c>
      <c r="D5" s="44">
        <v>62.012102910000003</v>
      </c>
      <c r="E5" s="44">
        <v>0</v>
      </c>
      <c r="F5" s="44">
        <v>0</v>
      </c>
      <c r="G5" s="44">
        <v>0</v>
      </c>
      <c r="H5" s="44">
        <v>0</v>
      </c>
      <c r="I5" s="44">
        <v>0</v>
      </c>
      <c r="J5" s="44">
        <v>0</v>
      </c>
      <c r="K5" s="44">
        <v>0</v>
      </c>
      <c r="L5" s="44">
        <v>0</v>
      </c>
    </row>
    <row r="6" spans="1:12" s="4" customFormat="1" ht="18" customHeight="1">
      <c r="A6" s="2" t="s">
        <v>99</v>
      </c>
      <c r="B6" s="44">
        <v>32.68824</v>
      </c>
      <c r="C6" s="44">
        <v>2.977E-3</v>
      </c>
      <c r="D6" s="44">
        <v>67.308783000000005</v>
      </c>
      <c r="E6" s="44">
        <v>0</v>
      </c>
      <c r="F6" s="44">
        <v>0</v>
      </c>
      <c r="G6" s="44">
        <v>0</v>
      </c>
      <c r="H6" s="44">
        <v>0</v>
      </c>
      <c r="I6" s="44">
        <v>0</v>
      </c>
      <c r="J6" s="44">
        <v>0</v>
      </c>
      <c r="K6" s="44">
        <v>0</v>
      </c>
      <c r="L6" s="44">
        <v>0</v>
      </c>
    </row>
    <row r="7" spans="1:12" s="4" customFormat="1" ht="18" customHeight="1">
      <c r="A7" s="2" t="s">
        <v>100</v>
      </c>
      <c r="B7" s="44">
        <v>40.203768699999998</v>
      </c>
      <c r="C7" s="44">
        <v>2.0953E-3</v>
      </c>
      <c r="D7" s="44">
        <v>59.794136000000002</v>
      </c>
      <c r="E7" s="44">
        <v>0</v>
      </c>
      <c r="F7" s="44">
        <v>0</v>
      </c>
      <c r="G7" s="44">
        <v>0</v>
      </c>
      <c r="H7" s="44">
        <v>0</v>
      </c>
      <c r="I7" s="44">
        <v>0</v>
      </c>
      <c r="J7" s="44">
        <v>0</v>
      </c>
      <c r="K7" s="44">
        <v>0</v>
      </c>
      <c r="L7" s="44">
        <v>0</v>
      </c>
    </row>
    <row r="8" spans="1:12" s="4" customFormat="1" ht="18" customHeight="1">
      <c r="A8" s="2" t="s">
        <v>101</v>
      </c>
      <c r="B8" s="44">
        <v>37.435721999999998</v>
      </c>
      <c r="C8" s="44">
        <v>1.32E-3</v>
      </c>
      <c r="D8" s="44">
        <v>62.562956999999997</v>
      </c>
      <c r="E8" s="44">
        <v>0</v>
      </c>
      <c r="F8" s="44">
        <v>0</v>
      </c>
      <c r="G8" s="44">
        <v>0</v>
      </c>
      <c r="H8" s="44">
        <v>0</v>
      </c>
      <c r="I8" s="44">
        <v>0</v>
      </c>
      <c r="J8" s="44">
        <v>0</v>
      </c>
      <c r="K8" s="44">
        <v>0</v>
      </c>
      <c r="L8" s="44">
        <v>0</v>
      </c>
    </row>
    <row r="9" spans="1:12" s="4" customFormat="1" ht="18" customHeight="1">
      <c r="A9" s="2" t="s">
        <v>102</v>
      </c>
      <c r="B9" s="44">
        <v>41.099802169999997</v>
      </c>
      <c r="C9" s="44">
        <v>1.0093120000000001E-3</v>
      </c>
      <c r="D9" s="44">
        <v>58.899188520000003</v>
      </c>
      <c r="E9" s="44">
        <v>0</v>
      </c>
      <c r="F9" s="44">
        <v>0</v>
      </c>
      <c r="G9" s="44">
        <v>0</v>
      </c>
      <c r="H9" s="44">
        <v>0</v>
      </c>
      <c r="I9" s="44">
        <v>0</v>
      </c>
      <c r="J9" s="44">
        <v>0</v>
      </c>
      <c r="K9" s="44">
        <v>0</v>
      </c>
      <c r="L9" s="44">
        <v>0</v>
      </c>
    </row>
    <row r="10" spans="1:12" s="4" customFormat="1" ht="18" customHeight="1">
      <c r="A10" s="2" t="s">
        <v>103</v>
      </c>
      <c r="B10" s="44">
        <v>41.466830809999998</v>
      </c>
      <c r="C10" s="44">
        <v>8.4902999999999997E-4</v>
      </c>
      <c r="D10" s="44">
        <v>58.532320159999998</v>
      </c>
      <c r="E10" s="44">
        <v>0</v>
      </c>
      <c r="F10" s="44">
        <v>0</v>
      </c>
      <c r="G10" s="44">
        <v>0</v>
      </c>
      <c r="H10" s="44">
        <v>0</v>
      </c>
      <c r="I10" s="44">
        <v>0</v>
      </c>
      <c r="J10" s="44">
        <v>0</v>
      </c>
      <c r="K10" s="44">
        <v>0</v>
      </c>
      <c r="L10" s="44">
        <v>0</v>
      </c>
    </row>
    <row r="11" spans="1:12" s="4" customFormat="1" ht="18" customHeight="1">
      <c r="A11" s="2" t="s">
        <v>104</v>
      </c>
      <c r="B11" s="44">
        <v>40.27100214</v>
      </c>
      <c r="C11" s="44">
        <v>8.5017399999999998E-4</v>
      </c>
      <c r="D11" s="44">
        <v>59.72814769</v>
      </c>
      <c r="E11" s="44">
        <v>0</v>
      </c>
      <c r="F11" s="44">
        <v>0</v>
      </c>
      <c r="G11" s="44">
        <v>0</v>
      </c>
      <c r="H11" s="44">
        <v>0</v>
      </c>
      <c r="I11" s="44">
        <v>0</v>
      </c>
      <c r="J11" s="44">
        <v>0</v>
      </c>
      <c r="K11" s="44">
        <v>0</v>
      </c>
      <c r="L11" s="44">
        <v>0</v>
      </c>
    </row>
    <row r="12" spans="1:12" s="4" customFormat="1" ht="18" customHeight="1">
      <c r="A12" s="2" t="s">
        <v>105</v>
      </c>
      <c r="B12" s="44">
        <v>37.987502059999997</v>
      </c>
      <c r="C12" s="44">
        <v>7.9104499999999999E-4</v>
      </c>
      <c r="D12" s="44">
        <v>62.011706889999999</v>
      </c>
      <c r="E12" s="44">
        <v>0</v>
      </c>
      <c r="F12" s="44">
        <v>0</v>
      </c>
      <c r="G12" s="44">
        <v>0</v>
      </c>
      <c r="H12" s="44">
        <v>0</v>
      </c>
      <c r="I12" s="44">
        <v>0</v>
      </c>
      <c r="J12" s="44">
        <v>0</v>
      </c>
      <c r="K12" s="44">
        <v>0</v>
      </c>
      <c r="L12" s="44">
        <v>0</v>
      </c>
    </row>
    <row r="13" spans="1:12" s="4" customFormat="1" ht="18" customHeight="1">
      <c r="A13" s="2" t="s">
        <v>106</v>
      </c>
      <c r="B13" s="44">
        <v>36.44548829</v>
      </c>
      <c r="C13" s="44">
        <v>5.89874E-4</v>
      </c>
      <c r="D13" s="44">
        <v>63.553921840000001</v>
      </c>
      <c r="E13" s="44">
        <v>0</v>
      </c>
      <c r="F13" s="44">
        <v>0</v>
      </c>
      <c r="G13" s="44">
        <v>0</v>
      </c>
      <c r="H13" s="44">
        <v>0</v>
      </c>
      <c r="I13" s="44">
        <v>0</v>
      </c>
      <c r="J13" s="44">
        <v>0</v>
      </c>
      <c r="K13" s="44">
        <v>0</v>
      </c>
      <c r="L13" s="44">
        <v>0</v>
      </c>
    </row>
    <row r="14" spans="1:12" s="4" customFormat="1" ht="18" customHeight="1">
      <c r="A14" s="2" t="s">
        <v>108</v>
      </c>
      <c r="B14" s="44">
        <v>35.114663200000003</v>
      </c>
      <c r="C14" s="44">
        <v>4.9094299999999998E-4</v>
      </c>
      <c r="D14" s="44">
        <v>64.884845859999999</v>
      </c>
      <c r="E14" s="44">
        <v>0</v>
      </c>
      <c r="F14" s="44">
        <v>0</v>
      </c>
      <c r="G14" s="44">
        <v>0</v>
      </c>
      <c r="H14" s="44">
        <v>0</v>
      </c>
      <c r="I14" s="44">
        <v>0</v>
      </c>
      <c r="J14" s="44">
        <v>0</v>
      </c>
      <c r="K14" s="44">
        <v>0</v>
      </c>
      <c r="L14" s="44">
        <v>0</v>
      </c>
    </row>
    <row r="15" spans="1:12" s="4" customFormat="1" ht="18" customHeight="1">
      <c r="A15" s="2" t="s">
        <v>109</v>
      </c>
      <c r="B15" s="44">
        <v>34.69635366</v>
      </c>
      <c r="C15" s="44">
        <v>3.69222E-4</v>
      </c>
      <c r="D15" s="44">
        <v>65.303277109999996</v>
      </c>
      <c r="E15" s="44">
        <v>0</v>
      </c>
      <c r="F15" s="44">
        <v>0</v>
      </c>
      <c r="G15" s="44">
        <v>0</v>
      </c>
      <c r="H15" s="44">
        <v>0</v>
      </c>
      <c r="I15" s="44">
        <v>0</v>
      </c>
      <c r="J15" s="44">
        <v>0</v>
      </c>
      <c r="K15" s="44">
        <v>0</v>
      </c>
      <c r="L15" s="44">
        <v>0</v>
      </c>
    </row>
    <row r="16" spans="1:12" s="4" customFormat="1" ht="18" customHeight="1">
      <c r="A16" s="2" t="s">
        <v>107</v>
      </c>
      <c r="B16" s="44">
        <v>39.920458959999998</v>
      </c>
      <c r="C16" s="44">
        <v>4.3281599999999998E-4</v>
      </c>
      <c r="D16" s="44">
        <v>60.079108220000002</v>
      </c>
      <c r="E16" s="44">
        <v>0</v>
      </c>
      <c r="F16" s="44">
        <v>0</v>
      </c>
      <c r="G16" s="44">
        <v>0</v>
      </c>
      <c r="H16" s="44">
        <v>0</v>
      </c>
      <c r="I16" s="44">
        <v>0</v>
      </c>
      <c r="J16" s="44">
        <v>0</v>
      </c>
      <c r="K16" s="44">
        <v>0</v>
      </c>
      <c r="L16" s="44">
        <v>0</v>
      </c>
    </row>
    <row r="17" spans="1:4" s="4" customFormat="1" ht="14.25" customHeight="1">
      <c r="A17" s="511" t="s">
        <v>887</v>
      </c>
      <c r="B17" s="511"/>
      <c r="C17" s="511"/>
      <c r="D17" s="511"/>
    </row>
    <row r="18" spans="1:4" s="4" customFormat="1" ht="13.5" customHeight="1">
      <c r="A18" s="511" t="s">
        <v>241</v>
      </c>
      <c r="B18" s="511"/>
      <c r="C18" s="511"/>
      <c r="D18" s="511"/>
    </row>
    <row r="19" spans="1:4" s="4" customFormat="1" ht="28.4" customHeight="1"/>
  </sheetData>
  <mergeCells count="4">
    <mergeCell ref="A1:K1"/>
    <mergeCell ref="A2:K2"/>
    <mergeCell ref="A17:D17"/>
    <mergeCell ref="A18:D18"/>
  </mergeCells>
  <pageMargins left="0.78431372549019618" right="0.78431372549019618" top="0.98039215686274517" bottom="0.98039215686274517" header="0.50980392156862753" footer="0.50980392156862753"/>
  <pageSetup paperSize="9" scale="74"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H27" sqref="H27"/>
    </sheetView>
  </sheetViews>
  <sheetFormatPr defaultRowHeight="12.5"/>
  <cols>
    <col min="1" max="11" width="14.7265625" bestFit="1" customWidth="1"/>
    <col min="12" max="12" width="15" bestFit="1" customWidth="1"/>
    <col min="13" max="13" width="4.7265625" bestFit="1" customWidth="1"/>
  </cols>
  <sheetData>
    <row r="1" spans="1:12" ht="16.5" customHeight="1">
      <c r="A1" s="512" t="s">
        <v>19</v>
      </c>
      <c r="B1" s="512"/>
      <c r="C1" s="512"/>
      <c r="D1" s="512"/>
      <c r="E1" s="512"/>
      <c r="F1" s="512"/>
      <c r="G1" s="512"/>
      <c r="H1" s="512"/>
      <c r="I1" s="512"/>
      <c r="J1" s="512"/>
      <c r="K1" s="512"/>
      <c r="L1" s="512"/>
    </row>
    <row r="2" spans="1:12" s="4" customFormat="1" ht="15" customHeight="1">
      <c r="A2" s="461" t="s">
        <v>121</v>
      </c>
      <c r="B2" s="453" t="s">
        <v>183</v>
      </c>
      <c r="C2" s="564" t="s">
        <v>492</v>
      </c>
      <c r="D2" s="565"/>
      <c r="E2" s="515" t="s">
        <v>493</v>
      </c>
      <c r="F2" s="543"/>
      <c r="G2" s="543"/>
      <c r="H2" s="516"/>
      <c r="I2" s="564" t="s">
        <v>93</v>
      </c>
      <c r="J2" s="565"/>
      <c r="K2" s="568" t="s">
        <v>494</v>
      </c>
      <c r="L2" s="569"/>
    </row>
    <row r="3" spans="1:12" s="4" customFormat="1" ht="15" customHeight="1">
      <c r="A3" s="462"/>
      <c r="B3" s="555"/>
      <c r="C3" s="566"/>
      <c r="D3" s="567"/>
      <c r="E3" s="515" t="s">
        <v>452</v>
      </c>
      <c r="F3" s="516"/>
      <c r="G3" s="515" t="s">
        <v>453</v>
      </c>
      <c r="H3" s="516"/>
      <c r="I3" s="566"/>
      <c r="J3" s="567"/>
      <c r="K3" s="570"/>
      <c r="L3" s="571"/>
    </row>
    <row r="4" spans="1:12" s="4" customFormat="1" ht="27" customHeight="1">
      <c r="A4" s="463"/>
      <c r="B4" s="454"/>
      <c r="C4" s="23" t="s">
        <v>495</v>
      </c>
      <c r="D4" s="26" t="s">
        <v>186</v>
      </c>
      <c r="E4" s="23" t="s">
        <v>495</v>
      </c>
      <c r="F4" s="26" t="s">
        <v>186</v>
      </c>
      <c r="G4" s="23" t="s">
        <v>496</v>
      </c>
      <c r="H4" s="26" t="s">
        <v>186</v>
      </c>
      <c r="I4" s="23" t="s">
        <v>495</v>
      </c>
      <c r="J4" s="26" t="s">
        <v>186</v>
      </c>
      <c r="K4" s="23" t="s">
        <v>496</v>
      </c>
      <c r="L4" s="69" t="s">
        <v>497</v>
      </c>
    </row>
    <row r="5" spans="1:12" s="4" customFormat="1" ht="18" customHeight="1">
      <c r="A5" s="2" t="s">
        <v>28</v>
      </c>
      <c r="B5" s="11">
        <v>243</v>
      </c>
      <c r="C5" s="39">
        <v>456884165</v>
      </c>
      <c r="D5" s="36">
        <v>3206488.5554999998</v>
      </c>
      <c r="E5" s="39">
        <v>241869262</v>
      </c>
      <c r="F5" s="36">
        <v>1719119.8917</v>
      </c>
      <c r="G5" s="39">
        <v>353698730</v>
      </c>
      <c r="H5" s="36">
        <v>2426665.9497000002</v>
      </c>
      <c r="I5" s="66">
        <v>1052452157</v>
      </c>
      <c r="J5" s="36">
        <v>7352274.3969000001</v>
      </c>
      <c r="K5" s="36">
        <v>712162</v>
      </c>
      <c r="L5" s="24">
        <v>4929.4030998600001</v>
      </c>
    </row>
    <row r="6" spans="1:12" s="4" customFormat="1" ht="18" customHeight="1">
      <c r="A6" s="2" t="s">
        <v>29</v>
      </c>
      <c r="B6" s="11">
        <v>223</v>
      </c>
      <c r="C6" s="39">
        <v>358892034</v>
      </c>
      <c r="D6" s="36">
        <v>2539858.3799000001</v>
      </c>
      <c r="E6" s="39">
        <v>212690312</v>
      </c>
      <c r="F6" s="36">
        <v>1523406.9338</v>
      </c>
      <c r="G6" s="39">
        <v>309010909</v>
      </c>
      <c r="H6" s="36">
        <v>2148202.0419999999</v>
      </c>
      <c r="I6" s="39">
        <v>880593255</v>
      </c>
      <c r="J6" s="36">
        <v>6211467.3557000002</v>
      </c>
      <c r="K6" s="36">
        <v>2195620</v>
      </c>
      <c r="L6" s="24">
        <v>15851.508124370001</v>
      </c>
    </row>
    <row r="7" spans="1:12" s="4" customFormat="1" ht="18" customHeight="1">
      <c r="A7" s="2" t="s">
        <v>99</v>
      </c>
      <c r="B7" s="11">
        <v>18</v>
      </c>
      <c r="C7" s="39">
        <v>28454552</v>
      </c>
      <c r="D7" s="36">
        <v>198227.2494</v>
      </c>
      <c r="E7" s="39">
        <v>27648067</v>
      </c>
      <c r="F7" s="36">
        <v>196542.5117</v>
      </c>
      <c r="G7" s="39">
        <v>27200048</v>
      </c>
      <c r="H7" s="36">
        <v>185922.52420000001</v>
      </c>
      <c r="I7" s="39">
        <v>83302667</v>
      </c>
      <c r="J7" s="36">
        <v>580692.28529999999</v>
      </c>
      <c r="K7" s="36">
        <v>1277029</v>
      </c>
      <c r="L7" s="24">
        <v>8920.27</v>
      </c>
    </row>
    <row r="8" spans="1:12" s="4" customFormat="1" ht="18" customHeight="1">
      <c r="A8" s="2" t="s">
        <v>100</v>
      </c>
      <c r="B8" s="11">
        <v>22</v>
      </c>
      <c r="C8" s="39">
        <v>35294048</v>
      </c>
      <c r="D8" s="36">
        <v>246818.34779999999</v>
      </c>
      <c r="E8" s="39">
        <v>27358009</v>
      </c>
      <c r="F8" s="36">
        <v>195649.26879999999</v>
      </c>
      <c r="G8" s="39">
        <v>30577868</v>
      </c>
      <c r="H8" s="36">
        <v>209873.5104</v>
      </c>
      <c r="I8" s="39">
        <v>93229925</v>
      </c>
      <c r="J8" s="36">
        <v>652341.12699999998</v>
      </c>
      <c r="K8" s="36">
        <v>557625</v>
      </c>
      <c r="L8" s="24">
        <v>3889.0176970000002</v>
      </c>
    </row>
    <row r="9" spans="1:12" s="4" customFormat="1" ht="18" customHeight="1">
      <c r="A9" s="2" t="s">
        <v>101</v>
      </c>
      <c r="B9" s="11">
        <v>19</v>
      </c>
      <c r="C9" s="39">
        <v>30204517</v>
      </c>
      <c r="D9" s="36">
        <v>210192.66190000001</v>
      </c>
      <c r="E9" s="39">
        <v>26415484</v>
      </c>
      <c r="F9" s="36">
        <v>186472.45869999999</v>
      </c>
      <c r="G9" s="39">
        <v>27135830</v>
      </c>
      <c r="H9" s="36">
        <v>186377.67249999999</v>
      </c>
      <c r="I9" s="39">
        <v>83755831</v>
      </c>
      <c r="J9" s="36">
        <v>583042.79310000001</v>
      </c>
      <c r="K9" s="36">
        <v>668347</v>
      </c>
      <c r="L9" s="24">
        <v>4605.8447886900003</v>
      </c>
    </row>
    <row r="10" spans="1:12" s="4" customFormat="1" ht="18" customHeight="1">
      <c r="A10" s="2" t="s">
        <v>102</v>
      </c>
      <c r="B10" s="11">
        <v>23</v>
      </c>
      <c r="C10" s="39">
        <v>30160271</v>
      </c>
      <c r="D10" s="36">
        <v>207890.7047</v>
      </c>
      <c r="E10" s="39">
        <v>28456799</v>
      </c>
      <c r="F10" s="36">
        <v>199479.72889999999</v>
      </c>
      <c r="G10" s="39">
        <v>32530362</v>
      </c>
      <c r="H10" s="36">
        <v>221665.14629999999</v>
      </c>
      <c r="I10" s="39">
        <v>91147432</v>
      </c>
      <c r="J10" s="36">
        <v>629035.57990000001</v>
      </c>
      <c r="K10" s="36">
        <v>556310</v>
      </c>
      <c r="L10" s="24">
        <v>3832.6698662600002</v>
      </c>
    </row>
    <row r="11" spans="1:12" s="4" customFormat="1" ht="18" customHeight="1">
      <c r="A11" s="2" t="s">
        <v>103</v>
      </c>
      <c r="B11" s="11">
        <v>20</v>
      </c>
      <c r="C11" s="39">
        <v>36524837</v>
      </c>
      <c r="D11" s="36">
        <v>260351.30300000001</v>
      </c>
      <c r="E11" s="39">
        <v>12295963</v>
      </c>
      <c r="F11" s="24">
        <v>88754.342699999994</v>
      </c>
      <c r="G11" s="39">
        <v>39413761</v>
      </c>
      <c r="H11" s="36">
        <v>275205.05930000002</v>
      </c>
      <c r="I11" s="39">
        <v>88234561</v>
      </c>
      <c r="J11" s="36">
        <v>624310.70499999996</v>
      </c>
      <c r="K11" s="36">
        <v>1325358</v>
      </c>
      <c r="L11" s="24">
        <v>9508.9630410000009</v>
      </c>
    </row>
    <row r="12" spans="1:12" s="4" customFormat="1" ht="18" customHeight="1">
      <c r="A12" s="2" t="s">
        <v>104</v>
      </c>
      <c r="B12" s="11">
        <v>19</v>
      </c>
      <c r="C12" s="39">
        <v>34900374</v>
      </c>
      <c r="D12" s="36">
        <v>249417.36559999999</v>
      </c>
      <c r="E12" s="39">
        <v>17728503</v>
      </c>
      <c r="F12" s="36">
        <v>128835.3407</v>
      </c>
      <c r="G12" s="39">
        <v>29335334</v>
      </c>
      <c r="H12" s="36">
        <v>206385.704</v>
      </c>
      <c r="I12" s="39">
        <v>81964211</v>
      </c>
      <c r="J12" s="36">
        <v>584638.41029999999</v>
      </c>
      <c r="K12" s="36">
        <v>816069</v>
      </c>
      <c r="L12" s="24">
        <v>5770.1467689999999</v>
      </c>
    </row>
    <row r="13" spans="1:12" s="4" customFormat="1" ht="18" customHeight="1">
      <c r="A13" s="2" t="s">
        <v>105</v>
      </c>
      <c r="B13" s="11">
        <v>20</v>
      </c>
      <c r="C13" s="39">
        <v>30118819</v>
      </c>
      <c r="D13" s="36">
        <v>214417.0864</v>
      </c>
      <c r="E13" s="39">
        <v>18462499</v>
      </c>
      <c r="F13" s="36">
        <v>133561.8475</v>
      </c>
      <c r="G13" s="39">
        <v>25520416</v>
      </c>
      <c r="H13" s="36">
        <v>178628.7242</v>
      </c>
      <c r="I13" s="39">
        <v>74101734</v>
      </c>
      <c r="J13" s="36">
        <v>526607.6581</v>
      </c>
      <c r="K13" s="36">
        <v>1015116</v>
      </c>
      <c r="L13" s="24">
        <v>7190.08</v>
      </c>
    </row>
    <row r="14" spans="1:12" s="4" customFormat="1" ht="18" customHeight="1">
      <c r="A14" s="2" t="s">
        <v>106</v>
      </c>
      <c r="B14" s="11">
        <v>20</v>
      </c>
      <c r="C14" s="39">
        <v>30090026</v>
      </c>
      <c r="D14" s="36">
        <v>215403.7598</v>
      </c>
      <c r="E14" s="39">
        <v>18361245</v>
      </c>
      <c r="F14" s="36">
        <v>133179.96539999999</v>
      </c>
      <c r="G14" s="39">
        <v>27638353</v>
      </c>
      <c r="H14" s="36">
        <v>194741.50659999999</v>
      </c>
      <c r="I14" s="39">
        <v>76089624</v>
      </c>
      <c r="J14" s="36">
        <v>543325.23179999995</v>
      </c>
      <c r="K14" s="36">
        <v>1449772</v>
      </c>
      <c r="L14" s="24">
        <v>10395.32374308</v>
      </c>
    </row>
    <row r="15" spans="1:12" s="4" customFormat="1" ht="18" customHeight="1">
      <c r="A15" s="2" t="s">
        <v>108</v>
      </c>
      <c r="B15" s="11">
        <v>21</v>
      </c>
      <c r="C15" s="39">
        <v>32852255</v>
      </c>
      <c r="D15" s="36">
        <v>234172.03330000001</v>
      </c>
      <c r="E15" s="39">
        <v>14896674</v>
      </c>
      <c r="F15" s="36">
        <v>108131.0794</v>
      </c>
      <c r="G15" s="39">
        <v>31661546</v>
      </c>
      <c r="H15" s="36">
        <v>222388.48079999999</v>
      </c>
      <c r="I15" s="39">
        <v>79410475</v>
      </c>
      <c r="J15" s="36">
        <v>564691.59349999996</v>
      </c>
      <c r="K15" s="36">
        <v>968427</v>
      </c>
      <c r="L15" s="24">
        <v>6911.2107115500003</v>
      </c>
    </row>
    <row r="16" spans="1:12" s="4" customFormat="1" ht="18" customHeight="1">
      <c r="A16" s="2" t="s">
        <v>109</v>
      </c>
      <c r="B16" s="11">
        <v>23</v>
      </c>
      <c r="C16" s="39">
        <v>35579262</v>
      </c>
      <c r="D16" s="36">
        <v>254227.5134</v>
      </c>
      <c r="E16" s="39">
        <v>11482629</v>
      </c>
      <c r="F16" s="24">
        <v>83242.813299999994</v>
      </c>
      <c r="G16" s="39">
        <v>20706400</v>
      </c>
      <c r="H16" s="36">
        <v>145315.9902</v>
      </c>
      <c r="I16" s="39">
        <v>67768291</v>
      </c>
      <c r="J16" s="36">
        <v>482786.31689999998</v>
      </c>
      <c r="K16" s="36">
        <v>1248620</v>
      </c>
      <c r="L16" s="24">
        <v>8937.6142620699993</v>
      </c>
    </row>
    <row r="17" spans="1:12" s="4" customFormat="1" ht="18" customHeight="1">
      <c r="A17" s="2" t="s">
        <v>107</v>
      </c>
      <c r="B17" s="11">
        <v>18</v>
      </c>
      <c r="C17" s="39">
        <v>34713073</v>
      </c>
      <c r="D17" s="36">
        <v>248740.35459999999</v>
      </c>
      <c r="E17" s="36">
        <v>9584440</v>
      </c>
      <c r="F17" s="24">
        <v>69557.576700000005</v>
      </c>
      <c r="G17" s="39">
        <v>17290991</v>
      </c>
      <c r="H17" s="36">
        <v>121697.72349999999</v>
      </c>
      <c r="I17" s="39">
        <v>61588504</v>
      </c>
      <c r="J17" s="36">
        <v>439995.65480000002</v>
      </c>
      <c r="K17" s="36">
        <v>2195620</v>
      </c>
      <c r="L17" s="24">
        <v>15851.508124370001</v>
      </c>
    </row>
    <row r="18" spans="1:12" s="4" customFormat="1" ht="15" customHeight="1">
      <c r="A18" s="451" t="s">
        <v>887</v>
      </c>
      <c r="B18" s="451"/>
      <c r="C18" s="451"/>
      <c r="D18" s="451"/>
      <c r="E18" s="451"/>
      <c r="F18" s="451"/>
      <c r="G18" s="451"/>
      <c r="H18" s="451"/>
      <c r="I18" s="451"/>
      <c r="J18" s="451"/>
      <c r="K18" s="451"/>
      <c r="L18" s="451"/>
    </row>
    <row r="19" spans="1:12" s="4" customFormat="1" ht="13.5" customHeight="1">
      <c r="A19" s="451" t="s">
        <v>498</v>
      </c>
      <c r="B19" s="451"/>
      <c r="C19" s="451"/>
      <c r="D19" s="451"/>
      <c r="E19" s="451"/>
      <c r="F19" s="451"/>
      <c r="G19" s="451"/>
      <c r="H19" s="451"/>
      <c r="I19" s="451"/>
      <c r="J19" s="451"/>
      <c r="K19" s="451"/>
      <c r="L19" s="451"/>
    </row>
    <row r="20" spans="1:12" s="4" customFormat="1" ht="26.9" customHeight="1"/>
  </sheetData>
  <mergeCells count="11">
    <mergeCell ref="A19:L19"/>
    <mergeCell ref="A1:L1"/>
    <mergeCell ref="A2:A4"/>
    <mergeCell ref="B2:B4"/>
    <mergeCell ref="C2:D3"/>
    <mergeCell ref="E2:H2"/>
    <mergeCell ref="I2:J3"/>
    <mergeCell ref="K2:L3"/>
    <mergeCell ref="E3:F3"/>
    <mergeCell ref="G3:H3"/>
    <mergeCell ref="A18:L18"/>
  </mergeCells>
  <pageMargins left="0.78431372549019618" right="0.78431372549019618" top="0.98039215686274517" bottom="0.98039215686274517" header="0.50980392156862753" footer="0.50980392156862753"/>
  <pageSetup paperSize="9" scale="74"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activeCell="M22" sqref="M22"/>
    </sheetView>
  </sheetViews>
  <sheetFormatPr defaultRowHeight="12.5"/>
  <cols>
    <col min="1" max="1" width="9.453125" bestFit="1" customWidth="1"/>
    <col min="2" max="2" width="7.7265625" bestFit="1" customWidth="1"/>
    <col min="3" max="8" width="12.1796875" bestFit="1" customWidth="1"/>
    <col min="9" max="9" width="13.453125" bestFit="1" customWidth="1"/>
    <col min="10" max="11" width="12.1796875" bestFit="1" customWidth="1"/>
    <col min="12" max="12" width="10.7265625" bestFit="1" customWidth="1"/>
    <col min="13" max="13" width="6" bestFit="1" customWidth="1"/>
  </cols>
  <sheetData>
    <row r="1" spans="1:12" ht="15.75" customHeight="1">
      <c r="A1" s="512" t="s">
        <v>20</v>
      </c>
      <c r="B1" s="512"/>
      <c r="C1" s="512"/>
      <c r="D1" s="512"/>
      <c r="E1" s="512"/>
      <c r="F1" s="512"/>
      <c r="G1" s="512"/>
      <c r="H1" s="512"/>
      <c r="I1" s="512"/>
      <c r="J1" s="512"/>
      <c r="K1" s="512"/>
      <c r="L1" s="512"/>
    </row>
    <row r="2" spans="1:12" s="4" customFormat="1" ht="25.5" customHeight="1">
      <c r="A2" s="534" t="s">
        <v>446</v>
      </c>
      <c r="B2" s="534" t="s">
        <v>499</v>
      </c>
      <c r="C2" s="508" t="s">
        <v>492</v>
      </c>
      <c r="D2" s="509"/>
      <c r="E2" s="508" t="s">
        <v>500</v>
      </c>
      <c r="F2" s="577"/>
      <c r="G2" s="577"/>
      <c r="H2" s="509"/>
      <c r="I2" s="508" t="s">
        <v>93</v>
      </c>
      <c r="J2" s="509"/>
      <c r="K2" s="578" t="s">
        <v>501</v>
      </c>
      <c r="L2" s="579"/>
    </row>
    <row r="3" spans="1:12" s="4" customFormat="1" ht="18" customHeight="1">
      <c r="A3" s="576"/>
      <c r="B3" s="576"/>
      <c r="C3" s="572" t="s">
        <v>454</v>
      </c>
      <c r="D3" s="574" t="s">
        <v>455</v>
      </c>
      <c r="E3" s="508" t="s">
        <v>452</v>
      </c>
      <c r="F3" s="509"/>
      <c r="G3" s="508" t="s">
        <v>453</v>
      </c>
      <c r="H3" s="509"/>
      <c r="I3" s="534" t="s">
        <v>496</v>
      </c>
      <c r="J3" s="532" t="s">
        <v>186</v>
      </c>
      <c r="K3" s="572" t="s">
        <v>454</v>
      </c>
      <c r="L3" s="574" t="s">
        <v>502</v>
      </c>
    </row>
    <row r="4" spans="1:12" s="4" customFormat="1" ht="24" customHeight="1">
      <c r="A4" s="535"/>
      <c r="B4" s="535"/>
      <c r="C4" s="573"/>
      <c r="D4" s="575"/>
      <c r="E4" s="70" t="s">
        <v>454</v>
      </c>
      <c r="F4" s="71" t="s">
        <v>455</v>
      </c>
      <c r="G4" s="70" t="s">
        <v>454</v>
      </c>
      <c r="H4" s="71" t="s">
        <v>455</v>
      </c>
      <c r="I4" s="535"/>
      <c r="J4" s="533"/>
      <c r="K4" s="573"/>
      <c r="L4" s="575"/>
    </row>
    <row r="5" spans="1:12" s="4" customFormat="1" ht="18" customHeight="1">
      <c r="A5" s="2" t="s">
        <v>28</v>
      </c>
      <c r="B5" s="11">
        <v>243</v>
      </c>
      <c r="C5" s="39">
        <v>650024870</v>
      </c>
      <c r="D5" s="36">
        <v>4654927.074</v>
      </c>
      <c r="E5" s="39">
        <v>275919964</v>
      </c>
      <c r="F5" s="36">
        <v>1956019.6510000001</v>
      </c>
      <c r="G5" s="39">
        <v>272439387</v>
      </c>
      <c r="H5" s="36">
        <v>1907404.517</v>
      </c>
      <c r="I5" s="66">
        <v>1198384221</v>
      </c>
      <c r="J5" s="36">
        <v>8518351.2430000007</v>
      </c>
      <c r="K5" s="36">
        <v>4205566</v>
      </c>
      <c r="L5" s="24">
        <v>29351.446449999999</v>
      </c>
    </row>
    <row r="6" spans="1:12" s="4" customFormat="1" ht="18" customHeight="1">
      <c r="A6" s="2" t="s">
        <v>29</v>
      </c>
      <c r="B6" s="11">
        <v>223</v>
      </c>
      <c r="C6" s="39">
        <v>564772724</v>
      </c>
      <c r="D6" s="36">
        <v>4084617.63</v>
      </c>
      <c r="E6" s="39">
        <v>317652895</v>
      </c>
      <c r="F6" s="36">
        <v>2260839.3790000002</v>
      </c>
      <c r="G6" s="39">
        <v>293895198</v>
      </c>
      <c r="H6" s="36">
        <v>2077714.277</v>
      </c>
      <c r="I6" s="66">
        <v>1176320817</v>
      </c>
      <c r="J6" s="36">
        <v>8423171.2870000005</v>
      </c>
      <c r="K6" s="36">
        <v>6370608</v>
      </c>
      <c r="L6" s="24">
        <v>46380.685619999997</v>
      </c>
    </row>
    <row r="7" spans="1:12" s="4" customFormat="1" ht="18" customHeight="1">
      <c r="A7" s="2" t="s">
        <v>99</v>
      </c>
      <c r="B7" s="11">
        <v>18</v>
      </c>
      <c r="C7" s="39">
        <v>50944880</v>
      </c>
      <c r="D7" s="36">
        <v>361284.89750000002</v>
      </c>
      <c r="E7" s="39">
        <v>25110750</v>
      </c>
      <c r="F7" s="36">
        <v>175702.55790000001</v>
      </c>
      <c r="G7" s="39">
        <v>25140409</v>
      </c>
      <c r="H7" s="36">
        <v>174367.6292</v>
      </c>
      <c r="I7" s="39">
        <v>101196039</v>
      </c>
      <c r="J7" s="36">
        <v>711355.08459999994</v>
      </c>
      <c r="K7" s="36">
        <v>5062681</v>
      </c>
      <c r="L7" s="24">
        <v>35527.743860000002</v>
      </c>
    </row>
    <row r="8" spans="1:12" s="4" customFormat="1" ht="18" customHeight="1">
      <c r="A8" s="2" t="s">
        <v>100</v>
      </c>
      <c r="B8" s="11">
        <v>22</v>
      </c>
      <c r="C8" s="39">
        <v>50089498</v>
      </c>
      <c r="D8" s="36">
        <v>356765.79619999998</v>
      </c>
      <c r="E8" s="39">
        <v>24120864</v>
      </c>
      <c r="F8" s="36">
        <v>169848.1084</v>
      </c>
      <c r="G8" s="39">
        <v>22465601</v>
      </c>
      <c r="H8" s="36">
        <v>156645.40950000001</v>
      </c>
      <c r="I8" s="39">
        <v>96675963</v>
      </c>
      <c r="J8" s="36">
        <v>683259.31409999996</v>
      </c>
      <c r="K8" s="36">
        <v>3408947</v>
      </c>
      <c r="L8" s="24">
        <v>24031.578399999999</v>
      </c>
    </row>
    <row r="9" spans="1:12" s="4" customFormat="1" ht="18" customHeight="1">
      <c r="A9" s="2" t="s">
        <v>101</v>
      </c>
      <c r="B9" s="11">
        <v>19</v>
      </c>
      <c r="C9" s="39">
        <v>42625152</v>
      </c>
      <c r="D9" s="36">
        <v>301754.87660000002</v>
      </c>
      <c r="E9" s="39">
        <v>22324466</v>
      </c>
      <c r="F9" s="36">
        <v>156027.65049999999</v>
      </c>
      <c r="G9" s="39">
        <v>19192566</v>
      </c>
      <c r="H9" s="36">
        <v>133346.58300000001</v>
      </c>
      <c r="I9" s="39">
        <v>84142184</v>
      </c>
      <c r="J9" s="36">
        <v>591129.11010000005</v>
      </c>
      <c r="K9" s="36">
        <v>4038522</v>
      </c>
      <c r="L9" s="24">
        <v>28128.059679999998</v>
      </c>
    </row>
    <row r="10" spans="1:12" s="4" customFormat="1" ht="18" customHeight="1">
      <c r="A10" s="2" t="s">
        <v>102</v>
      </c>
      <c r="B10" s="11">
        <v>23</v>
      </c>
      <c r="C10" s="39">
        <v>44798629</v>
      </c>
      <c r="D10" s="36">
        <v>314638.36489999999</v>
      </c>
      <c r="E10" s="39">
        <v>24239861</v>
      </c>
      <c r="F10" s="36">
        <v>167847.01329999999</v>
      </c>
      <c r="G10" s="39">
        <v>22430821</v>
      </c>
      <c r="H10" s="36">
        <v>154428.7298</v>
      </c>
      <c r="I10" s="39">
        <v>91469311</v>
      </c>
      <c r="J10" s="36">
        <v>636914.10789999994</v>
      </c>
      <c r="K10" s="36">
        <v>4229331</v>
      </c>
      <c r="L10" s="24">
        <v>29347.377550000001</v>
      </c>
    </row>
    <row r="11" spans="1:12" s="4" customFormat="1" ht="18" customHeight="1">
      <c r="A11" s="2" t="s">
        <v>103</v>
      </c>
      <c r="B11" s="11">
        <v>20</v>
      </c>
      <c r="C11" s="39">
        <v>67172392</v>
      </c>
      <c r="D11" s="36">
        <v>483914.33909999998</v>
      </c>
      <c r="E11" s="39">
        <v>35094227</v>
      </c>
      <c r="F11" s="36">
        <v>251280.6629</v>
      </c>
      <c r="G11" s="39">
        <v>41158636</v>
      </c>
      <c r="H11" s="36">
        <v>291829.87339999998</v>
      </c>
      <c r="I11" s="39">
        <v>143425255</v>
      </c>
      <c r="J11" s="36">
        <v>1027024.875</v>
      </c>
      <c r="K11" s="36">
        <v>5462090</v>
      </c>
      <c r="L11" s="24">
        <v>39319.424879999999</v>
      </c>
    </row>
    <row r="12" spans="1:12" s="4" customFormat="1" ht="18" customHeight="1">
      <c r="A12" s="2" t="s">
        <v>104</v>
      </c>
      <c r="B12" s="11">
        <v>19</v>
      </c>
      <c r="C12" s="39">
        <v>55025427</v>
      </c>
      <c r="D12" s="36">
        <v>400609.09989999997</v>
      </c>
      <c r="E12" s="39">
        <v>35452602</v>
      </c>
      <c r="F12" s="36">
        <v>254831.10860000001</v>
      </c>
      <c r="G12" s="39">
        <v>31423852</v>
      </c>
      <c r="H12" s="36">
        <v>224387.85740000001</v>
      </c>
      <c r="I12" s="39">
        <v>121901881</v>
      </c>
      <c r="J12" s="36">
        <v>879828.06579999998</v>
      </c>
      <c r="K12" s="36">
        <v>4507511</v>
      </c>
      <c r="L12" s="24">
        <v>32107.18317</v>
      </c>
    </row>
    <row r="13" spans="1:12" s="4" customFormat="1" ht="18" customHeight="1">
      <c r="A13" s="2" t="s">
        <v>105</v>
      </c>
      <c r="B13" s="11">
        <v>20</v>
      </c>
      <c r="C13" s="39">
        <v>46093630</v>
      </c>
      <c r="D13" s="36">
        <v>337992.26630000002</v>
      </c>
      <c r="E13" s="39">
        <v>26943765</v>
      </c>
      <c r="F13" s="36">
        <v>192646.7764</v>
      </c>
      <c r="G13" s="39">
        <v>23663785</v>
      </c>
      <c r="H13" s="36">
        <v>168193.46520000001</v>
      </c>
      <c r="I13" s="39">
        <v>96701180</v>
      </c>
      <c r="J13" s="36">
        <v>698832.50789999997</v>
      </c>
      <c r="K13" s="36">
        <v>4385127</v>
      </c>
      <c r="L13" s="24">
        <v>31446.78716</v>
      </c>
    </row>
    <row r="14" spans="1:12" s="4" customFormat="1" ht="18" customHeight="1">
      <c r="A14" s="2" t="s">
        <v>106</v>
      </c>
      <c r="B14" s="11">
        <v>20</v>
      </c>
      <c r="C14" s="39">
        <v>48120373</v>
      </c>
      <c r="D14" s="36">
        <v>350792.8762</v>
      </c>
      <c r="E14" s="39">
        <v>28686693</v>
      </c>
      <c r="F14" s="36">
        <v>206089.5888</v>
      </c>
      <c r="G14" s="39">
        <v>28897881</v>
      </c>
      <c r="H14" s="36">
        <v>206544.45259999999</v>
      </c>
      <c r="I14" s="39">
        <v>105704947</v>
      </c>
      <c r="J14" s="36">
        <v>763426.91760000004</v>
      </c>
      <c r="K14" s="36">
        <v>4587289</v>
      </c>
      <c r="L14" s="24">
        <v>33191.086190000002</v>
      </c>
    </row>
    <row r="15" spans="1:12" s="4" customFormat="1" ht="18" customHeight="1">
      <c r="A15" s="2" t="s">
        <v>108</v>
      </c>
      <c r="B15" s="11">
        <v>21</v>
      </c>
      <c r="C15" s="39">
        <v>53486989</v>
      </c>
      <c r="D15" s="36">
        <v>392459.14929999999</v>
      </c>
      <c r="E15" s="39">
        <v>32819525</v>
      </c>
      <c r="F15" s="36">
        <v>235020.3498</v>
      </c>
      <c r="G15" s="39">
        <v>23913608</v>
      </c>
      <c r="H15" s="36">
        <v>170465.88380000001</v>
      </c>
      <c r="I15" s="39">
        <v>110220122</v>
      </c>
      <c r="J15" s="36">
        <v>797945.38289999997</v>
      </c>
      <c r="K15" s="36">
        <v>5017037</v>
      </c>
      <c r="L15" s="24">
        <v>36214.955220000003</v>
      </c>
    </row>
    <row r="16" spans="1:12" s="4" customFormat="1" ht="18" customHeight="1">
      <c r="A16" s="2" t="s">
        <v>109</v>
      </c>
      <c r="B16" s="11">
        <v>23</v>
      </c>
      <c r="C16" s="39">
        <v>52579066</v>
      </c>
      <c r="D16" s="36">
        <v>387121.90779999999</v>
      </c>
      <c r="E16" s="39">
        <v>34565558</v>
      </c>
      <c r="F16" s="36">
        <v>247998.11610000001</v>
      </c>
      <c r="G16" s="39">
        <v>29458673</v>
      </c>
      <c r="H16" s="36">
        <v>210323.0675</v>
      </c>
      <c r="I16" s="39">
        <v>116603297</v>
      </c>
      <c r="J16" s="36">
        <v>845443.09140000003</v>
      </c>
      <c r="K16" s="36">
        <v>4397541</v>
      </c>
      <c r="L16" s="24">
        <v>31777.469069999999</v>
      </c>
    </row>
    <row r="17" spans="1:12" s="4" customFormat="1" ht="18" customHeight="1">
      <c r="A17" s="2" t="s">
        <v>107</v>
      </c>
      <c r="B17" s="11">
        <v>18</v>
      </c>
      <c r="C17" s="39">
        <v>53836688</v>
      </c>
      <c r="D17" s="36">
        <v>397284.05660000001</v>
      </c>
      <c r="E17" s="39">
        <v>28294584</v>
      </c>
      <c r="F17" s="36">
        <v>203547.44639999999</v>
      </c>
      <c r="G17" s="39">
        <v>26149366</v>
      </c>
      <c r="H17" s="36">
        <v>187181.3259</v>
      </c>
      <c r="I17" s="39">
        <v>108280638</v>
      </c>
      <c r="J17" s="36">
        <v>788012.82889999996</v>
      </c>
      <c r="K17" s="36">
        <v>6370608</v>
      </c>
      <c r="L17" s="24">
        <v>46380.685619999997</v>
      </c>
    </row>
    <row r="18" spans="1:12" s="4" customFormat="1" ht="15" customHeight="1">
      <c r="A18" s="511" t="s">
        <v>503</v>
      </c>
      <c r="B18" s="511"/>
      <c r="C18" s="511"/>
      <c r="D18" s="511"/>
      <c r="E18" s="511"/>
      <c r="F18" s="511"/>
      <c r="G18" s="511"/>
      <c r="H18" s="511"/>
      <c r="I18" s="511"/>
      <c r="J18" s="511"/>
      <c r="K18" s="511"/>
      <c r="L18" s="511"/>
    </row>
    <row r="19" spans="1:12" s="4" customFormat="1" ht="13.5" customHeight="1">
      <c r="A19" s="511" t="s">
        <v>887</v>
      </c>
      <c r="B19" s="511"/>
      <c r="C19" s="511"/>
      <c r="D19" s="511"/>
      <c r="E19" s="511"/>
      <c r="F19" s="511"/>
      <c r="G19" s="511"/>
      <c r="H19" s="511"/>
      <c r="I19" s="511"/>
      <c r="J19" s="511"/>
      <c r="K19" s="511"/>
      <c r="L19" s="511"/>
    </row>
    <row r="20" spans="1:12" s="4" customFormat="1" ht="13.5" customHeight="1">
      <c r="A20" s="511" t="s">
        <v>241</v>
      </c>
      <c r="B20" s="511"/>
      <c r="C20" s="511"/>
      <c r="D20" s="511"/>
      <c r="E20" s="511"/>
      <c r="F20" s="511"/>
      <c r="G20" s="511"/>
      <c r="H20" s="511"/>
      <c r="I20" s="511"/>
      <c r="J20" s="511"/>
      <c r="K20" s="511"/>
      <c r="L20" s="511"/>
    </row>
    <row r="21" spans="1:12" s="4" customFormat="1" ht="28.4" customHeight="1"/>
  </sheetData>
  <mergeCells count="18">
    <mergeCell ref="A1:L1"/>
    <mergeCell ref="A2:A4"/>
    <mergeCell ref="B2:B4"/>
    <mergeCell ref="C2:D2"/>
    <mergeCell ref="E2:H2"/>
    <mergeCell ref="I2:J2"/>
    <mergeCell ref="K2:L2"/>
    <mergeCell ref="C3:C4"/>
    <mergeCell ref="D3:D4"/>
    <mergeCell ref="E3:F3"/>
    <mergeCell ref="A19:L19"/>
    <mergeCell ref="A20:L20"/>
    <mergeCell ref="G3:H3"/>
    <mergeCell ref="I3:I4"/>
    <mergeCell ref="J3:J4"/>
    <mergeCell ref="K3:K4"/>
    <mergeCell ref="L3:L4"/>
    <mergeCell ref="A18:L18"/>
  </mergeCells>
  <pageMargins left="0.78431372549019618" right="0.78431372549019618" top="0.98039215686274517" bottom="0.98039215686274517" header="0.50980392156862753" footer="0.50980392156862753"/>
  <pageSetup paperSize="9" scale="95"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L20" sqref="L20"/>
    </sheetView>
  </sheetViews>
  <sheetFormatPr defaultRowHeight="12.5"/>
  <cols>
    <col min="1" max="1" width="9.453125" bestFit="1" customWidth="1"/>
    <col min="2" max="2" width="7.7265625" bestFit="1" customWidth="1"/>
    <col min="3" max="9" width="12.1796875" bestFit="1" customWidth="1"/>
    <col min="10" max="10" width="10" bestFit="1" customWidth="1"/>
    <col min="11" max="11" width="14.1796875" bestFit="1" customWidth="1"/>
    <col min="12" max="12" width="9.1796875" bestFit="1" customWidth="1"/>
    <col min="13" max="13" width="7.54296875" bestFit="1" customWidth="1"/>
  </cols>
  <sheetData>
    <row r="1" spans="1:12" ht="15.75" customHeight="1">
      <c r="A1" s="512" t="s">
        <v>21</v>
      </c>
      <c r="B1" s="512"/>
      <c r="C1" s="512"/>
      <c r="D1" s="512"/>
      <c r="E1" s="512"/>
      <c r="F1" s="512"/>
      <c r="G1" s="512"/>
      <c r="H1" s="512"/>
      <c r="I1" s="512"/>
      <c r="J1" s="512"/>
      <c r="K1" s="512"/>
      <c r="L1" s="512"/>
    </row>
    <row r="2" spans="1:12" s="4" customFormat="1" ht="24" customHeight="1">
      <c r="A2" s="534" t="s">
        <v>446</v>
      </c>
      <c r="B2" s="534" t="s">
        <v>499</v>
      </c>
      <c r="C2" s="508" t="s">
        <v>492</v>
      </c>
      <c r="D2" s="509"/>
      <c r="E2" s="581" t="s">
        <v>500</v>
      </c>
      <c r="F2" s="581"/>
      <c r="G2" s="581"/>
      <c r="H2" s="581"/>
      <c r="I2" s="508" t="s">
        <v>93</v>
      </c>
      <c r="J2" s="509"/>
      <c r="K2" s="582" t="s">
        <v>501</v>
      </c>
      <c r="L2" s="583"/>
    </row>
    <row r="3" spans="1:12" s="4" customFormat="1" ht="18" customHeight="1">
      <c r="A3" s="576"/>
      <c r="B3" s="576"/>
      <c r="C3" s="572" t="s">
        <v>454</v>
      </c>
      <c r="D3" s="574" t="s">
        <v>455</v>
      </c>
      <c r="E3" s="508" t="s">
        <v>452</v>
      </c>
      <c r="F3" s="509"/>
      <c r="G3" s="508" t="s">
        <v>453</v>
      </c>
      <c r="H3" s="509"/>
      <c r="I3" s="534" t="s">
        <v>496</v>
      </c>
      <c r="J3" s="580" t="s">
        <v>186</v>
      </c>
      <c r="K3" s="572" t="s">
        <v>454</v>
      </c>
      <c r="L3" s="574" t="s">
        <v>502</v>
      </c>
    </row>
    <row r="4" spans="1:12" s="4" customFormat="1" ht="24" customHeight="1">
      <c r="A4" s="535"/>
      <c r="B4" s="535"/>
      <c r="C4" s="573"/>
      <c r="D4" s="575"/>
      <c r="E4" s="70" t="s">
        <v>454</v>
      </c>
      <c r="F4" s="71" t="s">
        <v>455</v>
      </c>
      <c r="G4" s="70" t="s">
        <v>454</v>
      </c>
      <c r="H4" s="71" t="s">
        <v>455</v>
      </c>
      <c r="I4" s="535"/>
      <c r="J4" s="580"/>
      <c r="K4" s="573"/>
      <c r="L4" s="575"/>
    </row>
    <row r="5" spans="1:12" s="4" customFormat="1" ht="18" customHeight="1">
      <c r="A5" s="2" t="s">
        <v>28</v>
      </c>
      <c r="B5" s="11">
        <v>243</v>
      </c>
      <c r="C5" s="36">
        <v>5499701</v>
      </c>
      <c r="D5" s="24">
        <v>38194.639670046003</v>
      </c>
      <c r="E5" s="36">
        <v>574634</v>
      </c>
      <c r="F5" s="24">
        <v>4082.9040757500002</v>
      </c>
      <c r="G5" s="36">
        <v>697331</v>
      </c>
      <c r="H5" s="24">
        <v>4960.9746944999997</v>
      </c>
      <c r="I5" s="36">
        <v>6771666</v>
      </c>
      <c r="J5" s="24">
        <v>47238.518439995998</v>
      </c>
      <c r="K5" s="24">
        <v>18715</v>
      </c>
      <c r="L5" s="24">
        <v>130.1528615</v>
      </c>
    </row>
    <row r="6" spans="1:12" s="4" customFormat="1" ht="18" customHeight="1">
      <c r="A6" s="2" t="s">
        <v>29</v>
      </c>
      <c r="B6" s="11">
        <v>223</v>
      </c>
      <c r="C6" s="36">
        <v>4931397</v>
      </c>
      <c r="D6" s="24">
        <v>35178.090399749999</v>
      </c>
      <c r="E6" s="36">
        <v>231142</v>
      </c>
      <c r="F6" s="24">
        <v>1730.3553305</v>
      </c>
      <c r="G6" s="36">
        <v>269362</v>
      </c>
      <c r="H6" s="24">
        <v>2011.9454127500001</v>
      </c>
      <c r="I6" s="36">
        <v>5431901</v>
      </c>
      <c r="J6" s="24">
        <v>38920.391143000001</v>
      </c>
      <c r="K6" s="24">
        <v>26796</v>
      </c>
      <c r="L6" s="24">
        <v>194.57477549999999</v>
      </c>
    </row>
    <row r="7" spans="1:12" s="4" customFormat="1" ht="18" customHeight="1">
      <c r="A7" s="2" t="s">
        <v>99</v>
      </c>
      <c r="B7" s="11">
        <v>18</v>
      </c>
      <c r="C7" s="36">
        <v>243494</v>
      </c>
      <c r="D7" s="24">
        <v>1704.5448562500001</v>
      </c>
      <c r="E7" s="24">
        <v>62239</v>
      </c>
      <c r="F7" s="24">
        <v>444.06508600000001</v>
      </c>
      <c r="G7" s="24">
        <v>90537</v>
      </c>
      <c r="H7" s="24">
        <v>631.72793875000002</v>
      </c>
      <c r="I7" s="36">
        <v>396270</v>
      </c>
      <c r="J7" s="24">
        <v>2780.3378809999999</v>
      </c>
      <c r="K7" s="24">
        <v>19412</v>
      </c>
      <c r="L7" s="24">
        <v>141.17953750000001</v>
      </c>
    </row>
    <row r="8" spans="1:12" s="4" customFormat="1" ht="18" customHeight="1">
      <c r="A8" s="2" t="s">
        <v>100</v>
      </c>
      <c r="B8" s="11">
        <v>22</v>
      </c>
      <c r="C8" s="36">
        <v>160107</v>
      </c>
      <c r="D8" s="24">
        <v>1142.5848619999999</v>
      </c>
      <c r="E8" s="24">
        <v>59875</v>
      </c>
      <c r="F8" s="24">
        <v>436.39990825000001</v>
      </c>
      <c r="G8" s="24">
        <v>43846</v>
      </c>
      <c r="H8" s="24">
        <v>324.15179825000001</v>
      </c>
      <c r="I8" s="36">
        <v>263828</v>
      </c>
      <c r="J8" s="24">
        <v>1903.1365685000001</v>
      </c>
      <c r="K8" s="24">
        <v>13537</v>
      </c>
      <c r="L8" s="24">
        <v>100.0072</v>
      </c>
    </row>
    <row r="9" spans="1:12" s="4" customFormat="1" ht="18" customHeight="1">
      <c r="A9" s="2" t="s">
        <v>101</v>
      </c>
      <c r="B9" s="11">
        <v>19</v>
      </c>
      <c r="C9" s="36">
        <v>255902</v>
      </c>
      <c r="D9" s="24">
        <v>1800.85279975</v>
      </c>
      <c r="E9" s="24">
        <v>14505</v>
      </c>
      <c r="F9" s="24">
        <v>111.25731175</v>
      </c>
      <c r="G9" s="24">
        <v>15570</v>
      </c>
      <c r="H9" s="24">
        <v>119.64234974999999</v>
      </c>
      <c r="I9" s="36">
        <v>285977</v>
      </c>
      <c r="J9" s="24">
        <v>2031.7524612499999</v>
      </c>
      <c r="K9" s="24">
        <v>10832</v>
      </c>
      <c r="L9" s="24">
        <v>81.039827000000002</v>
      </c>
    </row>
    <row r="10" spans="1:12" s="4" customFormat="1" ht="18" customHeight="1">
      <c r="A10" s="2" t="s">
        <v>102</v>
      </c>
      <c r="B10" s="11">
        <v>23</v>
      </c>
      <c r="C10" s="36">
        <v>257099</v>
      </c>
      <c r="D10" s="24">
        <v>1790.795204</v>
      </c>
      <c r="E10" s="24">
        <v>19707</v>
      </c>
      <c r="F10" s="24">
        <v>151.8132775</v>
      </c>
      <c r="G10" s="24">
        <v>23395</v>
      </c>
      <c r="H10" s="24">
        <v>182.32290449999999</v>
      </c>
      <c r="I10" s="36">
        <v>300201</v>
      </c>
      <c r="J10" s="24">
        <v>2124.9313860000002</v>
      </c>
      <c r="K10" s="24">
        <v>9996</v>
      </c>
      <c r="L10" s="24">
        <v>74.105267749999996</v>
      </c>
    </row>
    <row r="11" spans="1:12" s="4" customFormat="1" ht="18" customHeight="1">
      <c r="A11" s="2" t="s">
        <v>103</v>
      </c>
      <c r="B11" s="11">
        <v>20</v>
      </c>
      <c r="C11" s="36">
        <v>289672</v>
      </c>
      <c r="D11" s="24">
        <v>2075.0380555000002</v>
      </c>
      <c r="E11" s="24">
        <v>17791</v>
      </c>
      <c r="F11" s="24">
        <v>145.76662300000001</v>
      </c>
      <c r="G11" s="24">
        <v>18788</v>
      </c>
      <c r="H11" s="24">
        <v>148.50344774999999</v>
      </c>
      <c r="I11" s="36">
        <v>326251</v>
      </c>
      <c r="J11" s="24">
        <v>2369.30812625</v>
      </c>
      <c r="K11" s="24">
        <v>16420</v>
      </c>
      <c r="L11" s="24">
        <v>121.13282024999999</v>
      </c>
    </row>
    <row r="12" spans="1:12" s="4" customFormat="1" ht="18" customHeight="1">
      <c r="A12" s="2" t="s">
        <v>104</v>
      </c>
      <c r="B12" s="11">
        <v>19</v>
      </c>
      <c r="C12" s="36">
        <v>423652</v>
      </c>
      <c r="D12" s="24">
        <v>3040.4348742500001</v>
      </c>
      <c r="E12" s="24">
        <v>17944</v>
      </c>
      <c r="F12" s="24">
        <v>140.382126</v>
      </c>
      <c r="G12" s="24">
        <v>18990</v>
      </c>
      <c r="H12" s="24">
        <v>148.00412700000001</v>
      </c>
      <c r="I12" s="36">
        <v>460586</v>
      </c>
      <c r="J12" s="24">
        <v>3328.8211272499998</v>
      </c>
      <c r="K12" s="24">
        <v>11839</v>
      </c>
      <c r="L12" s="24">
        <v>87.380159250000005</v>
      </c>
    </row>
    <row r="13" spans="1:12" s="4" customFormat="1" ht="18" customHeight="1">
      <c r="A13" s="2" t="s">
        <v>105</v>
      </c>
      <c r="B13" s="11">
        <v>20</v>
      </c>
      <c r="C13" s="36">
        <v>437737</v>
      </c>
      <c r="D13" s="24">
        <v>3134.74854525</v>
      </c>
      <c r="E13" s="24">
        <v>15489</v>
      </c>
      <c r="F13" s="24">
        <v>125.92308174999999</v>
      </c>
      <c r="G13" s="24">
        <v>27783</v>
      </c>
      <c r="H13" s="24">
        <v>221.88359424999999</v>
      </c>
      <c r="I13" s="36">
        <v>481009</v>
      </c>
      <c r="J13" s="24">
        <v>3482.5552212500002</v>
      </c>
      <c r="K13" s="24">
        <v>21162</v>
      </c>
      <c r="L13" s="24">
        <v>156.60611800000001</v>
      </c>
    </row>
    <row r="14" spans="1:12" s="4" customFormat="1" ht="18" customHeight="1">
      <c r="A14" s="2" t="s">
        <v>106</v>
      </c>
      <c r="B14" s="11">
        <v>20</v>
      </c>
      <c r="C14" s="36">
        <v>441252</v>
      </c>
      <c r="D14" s="24">
        <v>3179.1517365</v>
      </c>
      <c r="E14" s="24">
        <v>8261</v>
      </c>
      <c r="F14" s="24">
        <v>61.522692249999999</v>
      </c>
      <c r="G14" s="24">
        <v>16185</v>
      </c>
      <c r="H14" s="24">
        <v>129.69656075</v>
      </c>
      <c r="I14" s="36">
        <v>465698</v>
      </c>
      <c r="J14" s="24">
        <v>3370.3709895000002</v>
      </c>
      <c r="K14" s="24">
        <v>9532</v>
      </c>
      <c r="L14" s="24">
        <v>69.301414750000006</v>
      </c>
    </row>
    <row r="15" spans="1:12" s="4" customFormat="1" ht="18" customHeight="1">
      <c r="A15" s="2" t="s">
        <v>108</v>
      </c>
      <c r="B15" s="11">
        <v>21</v>
      </c>
      <c r="C15" s="36">
        <v>864830</v>
      </c>
      <c r="D15" s="24">
        <v>6172.0798379999997</v>
      </c>
      <c r="E15" s="24">
        <v>6849</v>
      </c>
      <c r="F15" s="24">
        <v>50.513757750000003</v>
      </c>
      <c r="G15" s="24">
        <v>4707</v>
      </c>
      <c r="H15" s="24">
        <v>36.403244000000001</v>
      </c>
      <c r="I15" s="36">
        <v>876386</v>
      </c>
      <c r="J15" s="24">
        <v>6258.9968397499997</v>
      </c>
      <c r="K15" s="24">
        <v>12162</v>
      </c>
      <c r="L15" s="24">
        <v>87.871294750000004</v>
      </c>
    </row>
    <row r="16" spans="1:12" s="4" customFormat="1" ht="18" customHeight="1">
      <c r="A16" s="2" t="s">
        <v>109</v>
      </c>
      <c r="B16" s="11">
        <v>23</v>
      </c>
      <c r="C16" s="36">
        <v>822529</v>
      </c>
      <c r="D16" s="24">
        <v>5878.0043472500001</v>
      </c>
      <c r="E16" s="24">
        <v>5460</v>
      </c>
      <c r="F16" s="24">
        <v>41.187206500000002</v>
      </c>
      <c r="G16" s="24">
        <v>5112</v>
      </c>
      <c r="H16" s="24">
        <v>37.456277</v>
      </c>
      <c r="I16" s="36">
        <v>833101</v>
      </c>
      <c r="J16" s="24">
        <v>5956.6478307500001</v>
      </c>
      <c r="K16" s="24">
        <v>22964</v>
      </c>
      <c r="L16" s="24">
        <v>164.5841135</v>
      </c>
    </row>
    <row r="17" spans="1:12" s="4" customFormat="1" ht="18" customHeight="1">
      <c r="A17" s="2" t="s">
        <v>107</v>
      </c>
      <c r="B17" s="11">
        <v>18</v>
      </c>
      <c r="C17" s="36">
        <v>735123</v>
      </c>
      <c r="D17" s="24">
        <v>5259.85528075</v>
      </c>
      <c r="E17" s="24">
        <v>3022</v>
      </c>
      <c r="F17" s="24">
        <v>21.524259749999999</v>
      </c>
      <c r="G17" s="24">
        <v>4449</v>
      </c>
      <c r="H17" s="24">
        <v>32.153170750000001</v>
      </c>
      <c r="I17" s="36">
        <v>742594</v>
      </c>
      <c r="J17" s="24">
        <v>5313.5327112499999</v>
      </c>
      <c r="K17" s="24">
        <v>26796</v>
      </c>
      <c r="L17" s="24">
        <v>194.57477549999999</v>
      </c>
    </row>
    <row r="18" spans="1:12" s="4" customFormat="1" ht="14.25" customHeight="1">
      <c r="A18" s="511" t="s">
        <v>887</v>
      </c>
      <c r="B18" s="511"/>
      <c r="C18" s="511"/>
      <c r="D18" s="511"/>
      <c r="E18" s="511"/>
      <c r="F18" s="511"/>
      <c r="G18" s="511"/>
      <c r="H18" s="511"/>
      <c r="I18" s="511"/>
      <c r="J18" s="511"/>
    </row>
    <row r="19" spans="1:12" s="4" customFormat="1" ht="13.5" customHeight="1">
      <c r="A19" s="511" t="s">
        <v>208</v>
      </c>
      <c r="B19" s="511"/>
      <c r="C19" s="511"/>
      <c r="D19" s="511"/>
      <c r="E19" s="511"/>
      <c r="F19" s="511"/>
      <c r="G19" s="511"/>
      <c r="H19" s="511"/>
      <c r="I19" s="511"/>
      <c r="J19" s="511"/>
    </row>
    <row r="20" spans="1:12" s="4" customFormat="1" ht="27.65" customHeight="1"/>
  </sheetData>
  <mergeCells count="17">
    <mergeCell ref="L3:L4"/>
    <mergeCell ref="A18:J18"/>
    <mergeCell ref="A1:L1"/>
    <mergeCell ref="A2:A4"/>
    <mergeCell ref="B2:B4"/>
    <mergeCell ref="C2:D2"/>
    <mergeCell ref="E2:H2"/>
    <mergeCell ref="I2:J2"/>
    <mergeCell ref="K2:L2"/>
    <mergeCell ref="C3:C4"/>
    <mergeCell ref="D3:D4"/>
    <mergeCell ref="E3:F3"/>
    <mergeCell ref="A19:J19"/>
    <mergeCell ref="G3:H3"/>
    <mergeCell ref="I3:I4"/>
    <mergeCell ref="J3:J4"/>
    <mergeCell ref="K3:K4"/>
  </mergeCells>
  <pageMargins left="0.78431372549019618" right="0.78431372549019618" top="0.98039215686274517" bottom="0.98039215686274517" header="0.50980392156862753" footer="0.50980392156862753"/>
  <pageSetup paperSize="9" scale="97"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Normal="100" workbookViewId="0">
      <selection activeCell="I26" sqref="I26"/>
    </sheetView>
  </sheetViews>
  <sheetFormatPr defaultRowHeight="12.5"/>
  <cols>
    <col min="1" max="1" width="13.54296875" bestFit="1" customWidth="1"/>
    <col min="2" max="5" width="12.1796875" bestFit="1" customWidth="1"/>
    <col min="6" max="6" width="9.26953125" bestFit="1" customWidth="1"/>
    <col min="7" max="10" width="12.1796875" bestFit="1" customWidth="1"/>
    <col min="11" max="11" width="14.7265625" bestFit="1" customWidth="1"/>
    <col min="12" max="15" width="12.1796875" bestFit="1" customWidth="1"/>
    <col min="16" max="16" width="9.26953125" bestFit="1" customWidth="1"/>
    <col min="17" max="17" width="4.7265625" bestFit="1" customWidth="1"/>
  </cols>
  <sheetData>
    <row r="1" spans="1:16" ht="15.75" customHeight="1">
      <c r="A1" s="560" t="s">
        <v>504</v>
      </c>
      <c r="B1" s="560"/>
      <c r="C1" s="560"/>
      <c r="D1" s="560"/>
      <c r="E1" s="560"/>
      <c r="F1" s="560"/>
      <c r="G1" s="560"/>
      <c r="H1" s="560"/>
      <c r="I1" s="560"/>
      <c r="J1" s="560"/>
      <c r="K1" s="560"/>
      <c r="L1" s="560"/>
      <c r="M1" s="560"/>
      <c r="N1" s="560"/>
      <c r="O1" s="560"/>
    </row>
    <row r="2" spans="1:16" s="4" customFormat="1" ht="18" customHeight="1">
      <c r="A2" s="453" t="s">
        <v>446</v>
      </c>
      <c r="B2" s="515" t="s">
        <v>155</v>
      </c>
      <c r="C2" s="543"/>
      <c r="D2" s="543"/>
      <c r="E2" s="516"/>
      <c r="F2" s="461" t="s">
        <v>93</v>
      </c>
      <c r="G2" s="515" t="s">
        <v>156</v>
      </c>
      <c r="H2" s="543"/>
      <c r="I2" s="543"/>
      <c r="J2" s="516"/>
      <c r="K2" s="453" t="s">
        <v>93</v>
      </c>
      <c r="L2" s="515" t="s">
        <v>157</v>
      </c>
      <c r="M2" s="543"/>
      <c r="N2" s="543"/>
      <c r="O2" s="516"/>
      <c r="P2" s="461" t="s">
        <v>93</v>
      </c>
    </row>
    <row r="3" spans="1:16" s="4" customFormat="1" ht="27" customHeight="1">
      <c r="A3" s="555"/>
      <c r="B3" s="469" t="s">
        <v>505</v>
      </c>
      <c r="C3" s="470"/>
      <c r="D3" s="515" t="s">
        <v>500</v>
      </c>
      <c r="E3" s="516"/>
      <c r="F3" s="462"/>
      <c r="G3" s="469" t="s">
        <v>505</v>
      </c>
      <c r="H3" s="470"/>
      <c r="I3" s="515" t="s">
        <v>500</v>
      </c>
      <c r="J3" s="516"/>
      <c r="K3" s="555"/>
      <c r="L3" s="469" t="s">
        <v>505</v>
      </c>
      <c r="M3" s="470"/>
      <c r="N3" s="515" t="s">
        <v>500</v>
      </c>
      <c r="O3" s="516"/>
      <c r="P3" s="462"/>
    </row>
    <row r="4" spans="1:16" s="4" customFormat="1" ht="27" customHeight="1">
      <c r="A4" s="454"/>
      <c r="B4" s="15" t="s">
        <v>463</v>
      </c>
      <c r="C4" s="15" t="s">
        <v>464</v>
      </c>
      <c r="D4" s="15" t="s">
        <v>465</v>
      </c>
      <c r="E4" s="15" t="s">
        <v>466</v>
      </c>
      <c r="F4" s="463"/>
      <c r="G4" s="15" t="s">
        <v>463</v>
      </c>
      <c r="H4" s="15" t="s">
        <v>464</v>
      </c>
      <c r="I4" s="15" t="s">
        <v>465</v>
      </c>
      <c r="J4" s="15" t="s">
        <v>466</v>
      </c>
      <c r="K4" s="454"/>
      <c r="L4" s="15" t="s">
        <v>463</v>
      </c>
      <c r="M4" s="15" t="s">
        <v>464</v>
      </c>
      <c r="N4" s="15" t="s">
        <v>465</v>
      </c>
      <c r="O4" s="15" t="s">
        <v>466</v>
      </c>
      <c r="P4" s="463"/>
    </row>
    <row r="5" spans="1:16" s="4" customFormat="1" ht="18" customHeight="1">
      <c r="A5" s="2" t="s">
        <v>28</v>
      </c>
      <c r="B5" s="72">
        <v>5970.05</v>
      </c>
      <c r="C5" s="72">
        <v>191.46</v>
      </c>
      <c r="D5" s="72">
        <v>3565.27</v>
      </c>
      <c r="E5" s="72">
        <v>154.97</v>
      </c>
      <c r="F5" s="24">
        <v>9881.75</v>
      </c>
      <c r="G5" s="72">
        <v>8260.4640170000002</v>
      </c>
      <c r="H5" s="72">
        <v>292.40324870000001</v>
      </c>
      <c r="I5" s="72">
        <v>1286.897823</v>
      </c>
      <c r="J5" s="72">
        <v>643.41508050000004</v>
      </c>
      <c r="K5" s="24">
        <v>10483.18017</v>
      </c>
      <c r="L5" s="72">
        <v>125.37568575</v>
      </c>
      <c r="M5" s="72">
        <v>6.8401983</v>
      </c>
      <c r="N5" s="72">
        <v>0.55596900000000005</v>
      </c>
      <c r="O5" s="72">
        <v>0.68199743999999995</v>
      </c>
      <c r="P5" s="24">
        <v>133.45385049000001</v>
      </c>
    </row>
    <row r="6" spans="1:16" s="4" customFormat="1" ht="18" customHeight="1">
      <c r="A6" s="2" t="s">
        <v>29</v>
      </c>
      <c r="B6" s="72">
        <v>5026.8599999999997</v>
      </c>
      <c r="C6" s="72">
        <v>159.47</v>
      </c>
      <c r="D6" s="72">
        <v>4324.1499999999996</v>
      </c>
      <c r="E6" s="72">
        <v>61.23</v>
      </c>
      <c r="F6" s="24">
        <v>9571.7099999999991</v>
      </c>
      <c r="G6" s="72">
        <v>5765.8661871889999</v>
      </c>
      <c r="H6" s="72">
        <v>174.08755818</v>
      </c>
      <c r="I6" s="72">
        <v>1108.0428305400001</v>
      </c>
      <c r="J6" s="72">
        <v>420.26785851</v>
      </c>
      <c r="K6" s="24">
        <v>7468.2644344190003</v>
      </c>
      <c r="L6" s="72">
        <v>28.27095825</v>
      </c>
      <c r="M6" s="72">
        <v>1.03627519</v>
      </c>
      <c r="N6" s="72">
        <v>4.3813499999999998E-2</v>
      </c>
      <c r="O6" s="72">
        <v>1.1548999999999999E-3</v>
      </c>
      <c r="P6" s="24">
        <v>29.352201839999999</v>
      </c>
    </row>
    <row r="7" spans="1:16" s="4" customFormat="1" ht="18" customHeight="1">
      <c r="A7" s="2" t="s">
        <v>99</v>
      </c>
      <c r="B7" s="72">
        <v>363.16</v>
      </c>
      <c r="C7" s="72">
        <v>6.08</v>
      </c>
      <c r="D7" s="72">
        <v>403.39</v>
      </c>
      <c r="E7" s="72">
        <v>6.8</v>
      </c>
      <c r="F7" s="24">
        <v>779.43</v>
      </c>
      <c r="G7" s="72">
        <v>512.9014707</v>
      </c>
      <c r="H7" s="72">
        <v>6.4320210099999997</v>
      </c>
      <c r="I7" s="72">
        <v>102.97738630000001</v>
      </c>
      <c r="J7" s="72">
        <v>25.654562559999999</v>
      </c>
      <c r="K7" s="24">
        <v>647.9654405</v>
      </c>
      <c r="L7" s="72">
        <v>14.89</v>
      </c>
      <c r="M7" s="72">
        <v>0.22280343999999999</v>
      </c>
      <c r="N7" s="72">
        <v>1.5167750000000001E-2</v>
      </c>
      <c r="O7" s="72">
        <v>1.0548999999999999E-3</v>
      </c>
      <c r="P7" s="24">
        <v>15.12902609</v>
      </c>
    </row>
    <row r="8" spans="1:16" s="4" customFormat="1" ht="18" customHeight="1">
      <c r="A8" s="2" t="s">
        <v>100</v>
      </c>
      <c r="B8" s="72">
        <v>414.3</v>
      </c>
      <c r="C8" s="72">
        <v>12.79</v>
      </c>
      <c r="D8" s="72">
        <v>526.01</v>
      </c>
      <c r="E8" s="72">
        <v>8.6199999999999992</v>
      </c>
      <c r="F8" s="24">
        <v>961.72</v>
      </c>
      <c r="G8" s="72">
        <v>620.86775091000004</v>
      </c>
      <c r="H8" s="72">
        <v>13.163304050000001</v>
      </c>
      <c r="I8" s="72">
        <v>104.4323215</v>
      </c>
      <c r="J8" s="72">
        <v>26.755700940000001</v>
      </c>
      <c r="K8" s="24">
        <v>765.21907739999995</v>
      </c>
      <c r="L8" s="72">
        <v>9.6783312499999994</v>
      </c>
      <c r="M8" s="72">
        <v>0.53347175000000002</v>
      </c>
      <c r="N8" s="72">
        <v>2.8645750000000001E-2</v>
      </c>
      <c r="O8" s="72">
        <v>0</v>
      </c>
      <c r="P8" s="24">
        <v>10.240448750000001</v>
      </c>
    </row>
    <row r="9" spans="1:16" s="4" customFormat="1" ht="18" customHeight="1">
      <c r="A9" s="2" t="s">
        <v>101</v>
      </c>
      <c r="B9" s="72">
        <v>241.53</v>
      </c>
      <c r="C9" s="72">
        <v>9.8800000000000008</v>
      </c>
      <c r="D9" s="72">
        <v>264.87</v>
      </c>
      <c r="E9" s="72">
        <v>3.64</v>
      </c>
      <c r="F9" s="24">
        <v>519.91999999999996</v>
      </c>
      <c r="G9" s="72">
        <v>272.07712609999999</v>
      </c>
      <c r="H9" s="72">
        <v>5.4361831299999999</v>
      </c>
      <c r="I9" s="72">
        <v>74.054218500000005</v>
      </c>
      <c r="J9" s="72">
        <v>25.582010560000001</v>
      </c>
      <c r="K9" s="24">
        <v>377.14953830000002</v>
      </c>
      <c r="L9" s="72">
        <v>3.7026270000000001</v>
      </c>
      <c r="M9" s="72">
        <v>0.28000000000000003</v>
      </c>
      <c r="N9" s="72">
        <v>0</v>
      </c>
      <c r="O9" s="72">
        <v>1E-4</v>
      </c>
      <c r="P9" s="24">
        <v>3.9827270000000001</v>
      </c>
    </row>
    <row r="10" spans="1:16" s="4" customFormat="1" ht="18" customHeight="1">
      <c r="A10" s="2" t="s">
        <v>102</v>
      </c>
      <c r="B10" s="72">
        <v>224.26</v>
      </c>
      <c r="C10" s="72">
        <v>4.6100000000000003</v>
      </c>
      <c r="D10" s="72">
        <v>252.91</v>
      </c>
      <c r="E10" s="72">
        <v>4.92</v>
      </c>
      <c r="F10" s="24">
        <v>486.7</v>
      </c>
      <c r="G10" s="72">
        <v>272.71004679999999</v>
      </c>
      <c r="H10" s="72">
        <v>2.49660064</v>
      </c>
      <c r="I10" s="72">
        <v>78.796108500000003</v>
      </c>
      <c r="J10" s="72">
        <v>24.45455931</v>
      </c>
      <c r="K10" s="24">
        <v>378.45731519999998</v>
      </c>
      <c r="L10" s="72">
        <v>0</v>
      </c>
      <c r="M10" s="72">
        <v>0</v>
      </c>
      <c r="N10" s="72">
        <v>0</v>
      </c>
      <c r="O10" s="72">
        <v>0</v>
      </c>
      <c r="P10" s="24">
        <v>0</v>
      </c>
    </row>
    <row r="11" spans="1:16" s="4" customFormat="1" ht="18" customHeight="1">
      <c r="A11" s="2" t="s">
        <v>103</v>
      </c>
      <c r="B11" s="72">
        <v>1058.21</v>
      </c>
      <c r="C11" s="72">
        <v>38.31</v>
      </c>
      <c r="D11" s="72">
        <v>430.4</v>
      </c>
      <c r="E11" s="72">
        <v>11.62</v>
      </c>
      <c r="F11" s="24">
        <v>1538.54</v>
      </c>
      <c r="G11" s="72">
        <v>1258.369356699</v>
      </c>
      <c r="H11" s="72">
        <v>30.635987549999999</v>
      </c>
      <c r="I11" s="72">
        <v>159.92349125000001</v>
      </c>
      <c r="J11" s="72">
        <v>86.263638499999999</v>
      </c>
      <c r="K11" s="24">
        <v>1535.192473999</v>
      </c>
      <c r="L11" s="72">
        <v>0</v>
      </c>
      <c r="M11" s="72">
        <v>0</v>
      </c>
      <c r="N11" s="72">
        <v>0</v>
      </c>
      <c r="O11" s="72">
        <v>0</v>
      </c>
      <c r="P11" s="24">
        <v>0</v>
      </c>
    </row>
    <row r="12" spans="1:16" s="4" customFormat="1" ht="18" customHeight="1">
      <c r="A12" s="2" t="s">
        <v>104</v>
      </c>
      <c r="B12" s="72">
        <v>960.73</v>
      </c>
      <c r="C12" s="72">
        <v>12</v>
      </c>
      <c r="D12" s="72">
        <v>568.21</v>
      </c>
      <c r="E12" s="72">
        <v>6.37</v>
      </c>
      <c r="F12" s="24">
        <v>1547.31</v>
      </c>
      <c r="G12" s="72">
        <v>1144.0977539999999</v>
      </c>
      <c r="H12" s="72">
        <v>18.05615113</v>
      </c>
      <c r="I12" s="72">
        <v>119.93372650000001</v>
      </c>
      <c r="J12" s="72">
        <v>51.154209880000003</v>
      </c>
      <c r="K12" s="24">
        <v>1333.2418419999999</v>
      </c>
      <c r="L12" s="72">
        <v>0</v>
      </c>
      <c r="M12" s="72">
        <v>0</v>
      </c>
      <c r="N12" s="72">
        <v>0</v>
      </c>
      <c r="O12" s="72">
        <v>0</v>
      </c>
      <c r="P12" s="24">
        <v>0</v>
      </c>
    </row>
    <row r="13" spans="1:16" s="4" customFormat="1" ht="18" customHeight="1">
      <c r="A13" s="2" t="s">
        <v>105</v>
      </c>
      <c r="B13" s="72">
        <v>267.36</v>
      </c>
      <c r="C13" s="72">
        <v>16.43</v>
      </c>
      <c r="D13" s="72">
        <v>361.46</v>
      </c>
      <c r="E13" s="72">
        <v>4.4800000000000004</v>
      </c>
      <c r="F13" s="24">
        <v>649.73</v>
      </c>
      <c r="G13" s="72">
        <v>256.86873968999998</v>
      </c>
      <c r="H13" s="72">
        <v>19.31169534</v>
      </c>
      <c r="I13" s="72">
        <v>89.653477499999994</v>
      </c>
      <c r="J13" s="72">
        <v>33.083012779999997</v>
      </c>
      <c r="K13" s="24">
        <v>398.91692531000001</v>
      </c>
      <c r="L13" s="72">
        <v>0</v>
      </c>
      <c r="M13" s="72">
        <v>0</v>
      </c>
      <c r="N13" s="72">
        <v>0</v>
      </c>
      <c r="O13" s="72">
        <v>0</v>
      </c>
      <c r="P13" s="24">
        <v>0</v>
      </c>
    </row>
    <row r="14" spans="1:16" s="4" customFormat="1" ht="18" customHeight="1">
      <c r="A14" s="2" t="s">
        <v>106</v>
      </c>
      <c r="B14" s="72">
        <v>470.2</v>
      </c>
      <c r="C14" s="72">
        <v>9.5</v>
      </c>
      <c r="D14" s="72">
        <v>380.35</v>
      </c>
      <c r="E14" s="72">
        <v>4.76</v>
      </c>
      <c r="F14" s="24">
        <v>864.81</v>
      </c>
      <c r="G14" s="72">
        <v>440.08142620000001</v>
      </c>
      <c r="H14" s="72">
        <v>16.65972833</v>
      </c>
      <c r="I14" s="72">
        <v>88.391509999999997</v>
      </c>
      <c r="J14" s="72">
        <v>37.234896540000001</v>
      </c>
      <c r="K14" s="24">
        <v>582.36756109999999</v>
      </c>
      <c r="L14" s="72">
        <v>0</v>
      </c>
      <c r="M14" s="72">
        <v>0</v>
      </c>
      <c r="N14" s="72">
        <v>0</v>
      </c>
      <c r="O14" s="72">
        <v>0</v>
      </c>
      <c r="P14" s="24">
        <v>0</v>
      </c>
    </row>
    <row r="15" spans="1:16" s="4" customFormat="1" ht="18" customHeight="1">
      <c r="A15" s="2" t="s">
        <v>108</v>
      </c>
      <c r="B15" s="72">
        <v>298.38</v>
      </c>
      <c r="C15" s="72">
        <v>24.59</v>
      </c>
      <c r="D15" s="72">
        <v>397.78</v>
      </c>
      <c r="E15" s="72">
        <v>3.85</v>
      </c>
      <c r="F15" s="24">
        <v>724.6</v>
      </c>
      <c r="G15" s="72">
        <v>312.85702609999998</v>
      </c>
      <c r="H15" s="72">
        <v>16.95914977</v>
      </c>
      <c r="I15" s="72">
        <v>94.672061290000002</v>
      </c>
      <c r="J15" s="72">
        <v>40.654808789999997</v>
      </c>
      <c r="K15" s="24">
        <v>465.14304591000001</v>
      </c>
      <c r="L15" s="72">
        <v>0</v>
      </c>
      <c r="M15" s="72">
        <v>0</v>
      </c>
      <c r="N15" s="72">
        <v>0</v>
      </c>
      <c r="O15" s="72">
        <v>0</v>
      </c>
      <c r="P15" s="24">
        <v>0</v>
      </c>
    </row>
    <row r="16" spans="1:16" s="4" customFormat="1" ht="18" customHeight="1">
      <c r="A16" s="2" t="s">
        <v>109</v>
      </c>
      <c r="B16" s="72">
        <v>382.89</v>
      </c>
      <c r="C16" s="72">
        <v>10.75</v>
      </c>
      <c r="D16" s="72">
        <v>407.85</v>
      </c>
      <c r="E16" s="72">
        <v>3.46</v>
      </c>
      <c r="F16" s="24">
        <v>804.95</v>
      </c>
      <c r="G16" s="72">
        <v>367.05832751000003</v>
      </c>
      <c r="H16" s="72">
        <v>17.519893199999999</v>
      </c>
      <c r="I16" s="72">
        <v>103.5669695</v>
      </c>
      <c r="J16" s="72">
        <v>42.017594189999997</v>
      </c>
      <c r="K16" s="24">
        <v>530.16278439999996</v>
      </c>
      <c r="L16" s="72">
        <v>0</v>
      </c>
      <c r="M16" s="72">
        <v>0</v>
      </c>
      <c r="N16" s="72">
        <v>0</v>
      </c>
      <c r="O16" s="72">
        <v>0</v>
      </c>
      <c r="P16" s="24">
        <v>0</v>
      </c>
    </row>
    <row r="17" spans="1:16" s="4" customFormat="1" ht="18" customHeight="1">
      <c r="A17" s="2" t="s">
        <v>107</v>
      </c>
      <c r="B17" s="72">
        <v>345.84</v>
      </c>
      <c r="C17" s="72">
        <v>14.53</v>
      </c>
      <c r="D17" s="72">
        <v>330.92</v>
      </c>
      <c r="E17" s="72">
        <v>2.71</v>
      </c>
      <c r="F17" s="24">
        <v>694</v>
      </c>
      <c r="G17" s="72">
        <v>307.97716238999999</v>
      </c>
      <c r="H17" s="72">
        <v>27.41684403</v>
      </c>
      <c r="I17" s="72">
        <v>91.641559749999999</v>
      </c>
      <c r="J17" s="72">
        <v>27.412864460000002</v>
      </c>
      <c r="K17" s="24">
        <v>454.44843063000002</v>
      </c>
      <c r="L17" s="72">
        <v>0</v>
      </c>
      <c r="M17" s="72">
        <v>0</v>
      </c>
      <c r="N17" s="72">
        <v>0</v>
      </c>
      <c r="O17" s="72">
        <v>0</v>
      </c>
      <c r="P17" s="24">
        <v>0</v>
      </c>
    </row>
    <row r="18" spans="1:16" s="4" customFormat="1" ht="15" customHeight="1">
      <c r="A18" s="511" t="s">
        <v>887</v>
      </c>
      <c r="B18" s="511"/>
      <c r="C18" s="511"/>
      <c r="D18" s="511"/>
      <c r="E18" s="511"/>
      <c r="F18" s="511"/>
      <c r="G18" s="511"/>
      <c r="H18" s="511"/>
      <c r="I18" s="511"/>
      <c r="J18" s="511"/>
      <c r="K18" s="511"/>
      <c r="L18" s="511"/>
      <c r="M18" s="511"/>
      <c r="N18" s="511"/>
      <c r="O18" s="511"/>
    </row>
    <row r="19" spans="1:16" s="4" customFormat="1" ht="13.5" customHeight="1">
      <c r="A19" s="511" t="s">
        <v>148</v>
      </c>
      <c r="B19" s="511"/>
      <c r="C19" s="511"/>
      <c r="D19" s="511"/>
      <c r="E19" s="511"/>
      <c r="F19" s="511"/>
      <c r="G19" s="511"/>
      <c r="H19" s="511"/>
      <c r="I19" s="511"/>
      <c r="J19" s="511"/>
      <c r="K19" s="511"/>
      <c r="L19" s="511"/>
      <c r="M19" s="511"/>
      <c r="N19" s="511"/>
      <c r="O19" s="511"/>
    </row>
    <row r="20" spans="1:16" s="4" customFormat="1" ht="27.65" customHeight="1"/>
  </sheetData>
  <mergeCells count="16">
    <mergeCell ref="A1:O1"/>
    <mergeCell ref="A2:A4"/>
    <mergeCell ref="B2:E2"/>
    <mergeCell ref="F2:F4"/>
    <mergeCell ref="G2:J2"/>
    <mergeCell ref="K2:K4"/>
    <mergeCell ref="L2:O2"/>
    <mergeCell ref="A18:O18"/>
    <mergeCell ref="A19:O19"/>
    <mergeCell ref="P2:P4"/>
    <mergeCell ref="B3:C3"/>
    <mergeCell ref="D3:E3"/>
    <mergeCell ref="G3:H3"/>
    <mergeCell ref="I3:J3"/>
    <mergeCell ref="L3:M3"/>
    <mergeCell ref="N3:O3"/>
  </mergeCells>
  <pageMargins left="0.78431372549019618" right="0.78431372549019618" top="0.98039215686274517" bottom="0.98039215686274517" header="0.50980392156862753" footer="0.50980392156862753"/>
  <pageSetup paperSize="9" scale="68"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J7" sqref="J7"/>
    </sheetView>
  </sheetViews>
  <sheetFormatPr defaultRowHeight="12.5"/>
  <cols>
    <col min="1" max="15" width="12.1796875" bestFit="1" customWidth="1"/>
    <col min="16" max="16" width="4.7265625" bestFit="1" customWidth="1"/>
  </cols>
  <sheetData>
    <row r="1" spans="1:15" ht="15" customHeight="1">
      <c r="A1" s="512" t="s">
        <v>22</v>
      </c>
      <c r="B1" s="512"/>
      <c r="C1" s="512"/>
      <c r="D1" s="512"/>
      <c r="E1" s="512"/>
      <c r="F1" s="512"/>
      <c r="G1" s="512"/>
      <c r="H1" s="512"/>
      <c r="I1" s="512"/>
    </row>
    <row r="2" spans="1:15" s="4" customFormat="1" ht="18" customHeight="1">
      <c r="A2" s="461" t="s">
        <v>149</v>
      </c>
      <c r="B2" s="584" t="s">
        <v>186</v>
      </c>
      <c r="C2" s="585"/>
      <c r="D2" s="585"/>
      <c r="E2" s="585"/>
      <c r="F2" s="585"/>
      <c r="G2" s="585"/>
      <c r="H2" s="586"/>
      <c r="I2" s="467" t="s">
        <v>506</v>
      </c>
      <c r="J2" s="522"/>
      <c r="K2" s="522"/>
      <c r="L2" s="522"/>
      <c r="M2" s="522"/>
      <c r="N2" s="522"/>
      <c r="O2" s="468"/>
    </row>
    <row r="3" spans="1:15" s="4" customFormat="1" ht="18" customHeight="1">
      <c r="A3" s="463"/>
      <c r="B3" s="23" t="s">
        <v>507</v>
      </c>
      <c r="C3" s="23" t="s">
        <v>508</v>
      </c>
      <c r="D3" s="23" t="s">
        <v>509</v>
      </c>
      <c r="E3" s="23" t="s">
        <v>510</v>
      </c>
      <c r="F3" s="23" t="s">
        <v>511</v>
      </c>
      <c r="G3" s="23" t="s">
        <v>512</v>
      </c>
      <c r="H3" s="23" t="s">
        <v>513</v>
      </c>
      <c r="I3" s="23" t="s">
        <v>507</v>
      </c>
      <c r="J3" s="23" t="s">
        <v>508</v>
      </c>
      <c r="K3" s="23" t="s">
        <v>509</v>
      </c>
      <c r="L3" s="23" t="s">
        <v>510</v>
      </c>
      <c r="M3" s="23" t="s">
        <v>511</v>
      </c>
      <c r="N3" s="23" t="s">
        <v>512</v>
      </c>
      <c r="O3" s="23" t="s">
        <v>513</v>
      </c>
    </row>
    <row r="4" spans="1:15" s="4" customFormat="1" ht="18" customHeight="1">
      <c r="A4" s="2" t="s">
        <v>514</v>
      </c>
      <c r="B4" s="36">
        <v>7336635.8687610002</v>
      </c>
      <c r="C4" s="24">
        <v>5354.2229065000001</v>
      </c>
      <c r="D4" s="24">
        <v>4940.5533779999996</v>
      </c>
      <c r="E4" s="24">
        <v>1322.2592179999999</v>
      </c>
      <c r="F4" s="24">
        <v>2712.996169771</v>
      </c>
      <c r="G4" s="24">
        <v>1275.3716501609999</v>
      </c>
      <c r="H4" s="24">
        <v>33.114100000000001</v>
      </c>
      <c r="I4" s="36">
        <v>709594</v>
      </c>
      <c r="J4" s="24">
        <v>873</v>
      </c>
      <c r="K4" s="24">
        <v>1332</v>
      </c>
      <c r="L4" s="24">
        <v>354</v>
      </c>
      <c r="M4" s="11">
        <v>0</v>
      </c>
      <c r="N4" s="11">
        <v>9</v>
      </c>
      <c r="O4" s="11">
        <v>0</v>
      </c>
    </row>
    <row r="5" spans="1:15" s="4" customFormat="1" ht="18" customHeight="1">
      <c r="A5" s="2" t="s">
        <v>29</v>
      </c>
      <c r="B5" s="36">
        <v>4817535.3283187998</v>
      </c>
      <c r="C5" s="24">
        <v>1057.489354</v>
      </c>
      <c r="D5" s="24">
        <v>1864.3853637499999</v>
      </c>
      <c r="E5" s="24">
        <v>1358.06314875</v>
      </c>
      <c r="F5" s="24">
        <v>9.3858820999999995E-2</v>
      </c>
      <c r="G5" s="24">
        <v>3.7072341000000002E-2</v>
      </c>
      <c r="H5" s="24">
        <v>0.16362080000000001</v>
      </c>
      <c r="I5" s="36">
        <v>2192197</v>
      </c>
      <c r="J5" s="24">
        <v>402</v>
      </c>
      <c r="K5" s="24">
        <v>1095</v>
      </c>
      <c r="L5" s="24">
        <v>1926</v>
      </c>
      <c r="M5" s="11">
        <v>0</v>
      </c>
      <c r="N5" s="11">
        <v>0</v>
      </c>
      <c r="O5" s="11">
        <v>0</v>
      </c>
    </row>
    <row r="6" spans="1:15" s="4" customFormat="1" ht="18" customHeight="1">
      <c r="A6" s="2" t="s">
        <v>99</v>
      </c>
      <c r="B6" s="36">
        <v>580467.68183200003</v>
      </c>
      <c r="C6" s="24">
        <v>46.114838749999997</v>
      </c>
      <c r="D6" s="24">
        <v>138.95065124999999</v>
      </c>
      <c r="E6" s="24">
        <v>39.54</v>
      </c>
      <c r="F6" s="24">
        <v>0</v>
      </c>
      <c r="G6" s="24">
        <v>0</v>
      </c>
      <c r="H6" s="24">
        <v>0</v>
      </c>
      <c r="I6" s="36">
        <v>1275372</v>
      </c>
      <c r="J6" s="24">
        <v>308</v>
      </c>
      <c r="K6" s="24">
        <v>946</v>
      </c>
      <c r="L6" s="24">
        <v>403</v>
      </c>
      <c r="M6" s="11">
        <v>0</v>
      </c>
      <c r="N6" s="11">
        <v>0</v>
      </c>
      <c r="O6" s="11">
        <v>0</v>
      </c>
    </row>
    <row r="7" spans="1:15" s="4" customFormat="1" ht="18" customHeight="1">
      <c r="A7" s="2" t="s">
        <v>100</v>
      </c>
      <c r="B7" s="36">
        <v>652046.71169999999</v>
      </c>
      <c r="C7" s="24">
        <v>53.9749895</v>
      </c>
      <c r="D7" s="24">
        <v>137.1574378</v>
      </c>
      <c r="E7" s="24">
        <v>103.27940599999999</v>
      </c>
      <c r="F7" s="24">
        <v>0</v>
      </c>
      <c r="G7" s="24">
        <v>0</v>
      </c>
      <c r="H7" s="24">
        <v>0</v>
      </c>
      <c r="I7" s="36">
        <v>548910</v>
      </c>
      <c r="J7" s="24">
        <v>517</v>
      </c>
      <c r="K7" s="24">
        <v>316</v>
      </c>
      <c r="L7" s="24">
        <v>7882</v>
      </c>
      <c r="M7" s="11">
        <v>0</v>
      </c>
      <c r="N7" s="11">
        <v>0</v>
      </c>
      <c r="O7" s="11">
        <v>0</v>
      </c>
    </row>
    <row r="8" spans="1:15" s="4" customFormat="1" ht="18" customHeight="1">
      <c r="A8" s="2" t="s">
        <v>101</v>
      </c>
      <c r="B8" s="36">
        <v>582769.67619999999</v>
      </c>
      <c r="C8" s="24">
        <v>45.638180249999998</v>
      </c>
      <c r="D8" s="24">
        <v>47.192387250000003</v>
      </c>
      <c r="E8" s="24">
        <v>180.28673430000001</v>
      </c>
      <c r="F8" s="24">
        <v>0</v>
      </c>
      <c r="G8" s="24">
        <v>0</v>
      </c>
      <c r="H8" s="24">
        <v>0</v>
      </c>
      <c r="I8" s="36">
        <v>664974</v>
      </c>
      <c r="J8" s="24">
        <v>687</v>
      </c>
      <c r="K8" s="24">
        <v>176</v>
      </c>
      <c r="L8" s="24">
        <v>2510</v>
      </c>
      <c r="M8" s="11">
        <v>0</v>
      </c>
      <c r="N8" s="11">
        <v>0</v>
      </c>
      <c r="O8" s="11">
        <v>0</v>
      </c>
    </row>
    <row r="9" spans="1:15" s="4" customFormat="1" ht="18" customHeight="1">
      <c r="A9" s="2" t="s">
        <v>102</v>
      </c>
      <c r="B9" s="36">
        <v>628767.65798200003</v>
      </c>
      <c r="C9" s="24">
        <v>77.534269750000007</v>
      </c>
      <c r="D9" s="24">
        <v>127.56602624999999</v>
      </c>
      <c r="E9" s="24">
        <v>62.820262</v>
      </c>
      <c r="F9" s="24">
        <v>0</v>
      </c>
      <c r="G9" s="24">
        <v>0</v>
      </c>
      <c r="H9" s="24">
        <v>0</v>
      </c>
      <c r="I9" s="36">
        <v>553642</v>
      </c>
      <c r="J9" s="24">
        <v>365</v>
      </c>
      <c r="K9" s="24">
        <v>1502</v>
      </c>
      <c r="L9" s="24">
        <v>801</v>
      </c>
      <c r="M9" s="11">
        <v>0</v>
      </c>
      <c r="N9" s="11">
        <v>0</v>
      </c>
      <c r="O9" s="11">
        <v>0</v>
      </c>
    </row>
    <row r="10" spans="1:15" s="4" customFormat="1" ht="18" customHeight="1">
      <c r="A10" s="2" t="s">
        <v>103</v>
      </c>
      <c r="B10" s="36">
        <v>623938.02025325003</v>
      </c>
      <c r="C10" s="24">
        <v>66.420882000000006</v>
      </c>
      <c r="D10" s="24">
        <v>106.71697</v>
      </c>
      <c r="E10" s="24">
        <v>199.4055315</v>
      </c>
      <c r="F10" s="24">
        <v>0</v>
      </c>
      <c r="G10" s="24">
        <v>0</v>
      </c>
      <c r="H10" s="24">
        <v>0.13564979999999999</v>
      </c>
      <c r="I10" s="24">
        <v>0</v>
      </c>
      <c r="J10" s="24">
        <v>0</v>
      </c>
      <c r="K10" s="24">
        <v>0</v>
      </c>
      <c r="L10" s="24">
        <v>0</v>
      </c>
      <c r="M10" s="11">
        <v>0</v>
      </c>
      <c r="N10" s="11">
        <v>0</v>
      </c>
      <c r="O10" s="11">
        <v>0</v>
      </c>
    </row>
    <row r="11" spans="1:15" s="4" customFormat="1" ht="18" customHeight="1">
      <c r="A11" s="2" t="s">
        <v>104</v>
      </c>
      <c r="B11" s="36">
        <v>584046.58122425003</v>
      </c>
      <c r="C11" s="24">
        <v>141.32960825000001</v>
      </c>
      <c r="D11" s="24">
        <v>223.41413625000001</v>
      </c>
      <c r="E11" s="24">
        <v>227.05333325000001</v>
      </c>
      <c r="F11" s="24">
        <v>3.1383948000000002E-2</v>
      </c>
      <c r="G11" s="24">
        <v>0</v>
      </c>
      <c r="H11" s="24">
        <v>0</v>
      </c>
      <c r="I11" s="36">
        <v>813776</v>
      </c>
      <c r="J11" s="24">
        <v>816</v>
      </c>
      <c r="K11" s="24">
        <v>926</v>
      </c>
      <c r="L11" s="24">
        <v>551</v>
      </c>
      <c r="M11" s="11">
        <v>0</v>
      </c>
      <c r="N11" s="11">
        <v>0</v>
      </c>
      <c r="O11" s="11">
        <v>0</v>
      </c>
    </row>
    <row r="12" spans="1:15" s="4" customFormat="1" ht="18" customHeight="1">
      <c r="A12" s="2" t="s">
        <v>105</v>
      </c>
      <c r="B12" s="36">
        <v>214206.00078</v>
      </c>
      <c r="C12" s="24">
        <v>100.55339499999999</v>
      </c>
      <c r="D12" s="24">
        <v>234.852734</v>
      </c>
      <c r="E12" s="24">
        <v>87.530091999999996</v>
      </c>
      <c r="F12" s="24">
        <v>3.1123000000000001E-2</v>
      </c>
      <c r="G12" s="24">
        <v>0</v>
      </c>
      <c r="H12" s="24">
        <v>2.7970999999999999E-2</v>
      </c>
      <c r="I12" s="36">
        <v>1013222</v>
      </c>
      <c r="J12" s="24">
        <v>919</v>
      </c>
      <c r="K12" s="24">
        <v>717</v>
      </c>
      <c r="L12" s="24">
        <v>258</v>
      </c>
      <c r="M12" s="11">
        <v>0</v>
      </c>
      <c r="N12" s="11">
        <v>0</v>
      </c>
      <c r="O12" s="11">
        <v>0</v>
      </c>
    </row>
    <row r="13" spans="1:15" s="4" customFormat="1" ht="18" customHeight="1">
      <c r="A13" s="2" t="s">
        <v>106</v>
      </c>
      <c r="B13" s="36">
        <v>215276.908681</v>
      </c>
      <c r="C13" s="24">
        <v>103.60548799999999</v>
      </c>
      <c r="D13" s="24">
        <v>100.804473</v>
      </c>
      <c r="E13" s="24">
        <v>111.06473099999999</v>
      </c>
      <c r="F13" s="24">
        <v>1.5782000000000001E-2</v>
      </c>
      <c r="G13" s="24">
        <v>1.8537000000000001E-2</v>
      </c>
      <c r="H13" s="24">
        <v>0</v>
      </c>
      <c r="I13" s="36">
        <v>1435457</v>
      </c>
      <c r="J13" s="24">
        <v>2523</v>
      </c>
      <c r="K13" s="24">
        <v>833</v>
      </c>
      <c r="L13" s="24">
        <v>10959</v>
      </c>
      <c r="M13" s="11">
        <v>0</v>
      </c>
      <c r="N13" s="11">
        <v>0</v>
      </c>
      <c r="O13" s="11">
        <v>0</v>
      </c>
    </row>
    <row r="14" spans="1:15" s="4" customFormat="1" ht="18" customHeight="1">
      <c r="A14" s="2" t="s">
        <v>108</v>
      </c>
      <c r="B14" s="36">
        <v>233914.231688</v>
      </c>
      <c r="C14" s="24">
        <v>84.698475000000002</v>
      </c>
      <c r="D14" s="24">
        <v>254.03478899999999</v>
      </c>
      <c r="E14" s="24">
        <v>98.145832999999996</v>
      </c>
      <c r="F14" s="24">
        <v>0</v>
      </c>
      <c r="G14" s="24">
        <v>0</v>
      </c>
      <c r="H14" s="24">
        <v>0</v>
      </c>
      <c r="I14" s="36">
        <v>959808</v>
      </c>
      <c r="J14" s="24">
        <v>3505</v>
      </c>
      <c r="K14" s="24">
        <v>3131</v>
      </c>
      <c r="L14" s="24">
        <v>1983</v>
      </c>
      <c r="M14" s="11">
        <v>0</v>
      </c>
      <c r="N14" s="11">
        <v>0</v>
      </c>
      <c r="O14" s="11">
        <v>0</v>
      </c>
    </row>
    <row r="15" spans="1:15" s="4" customFormat="1" ht="18" customHeight="1">
      <c r="A15" s="2" t="s">
        <v>109</v>
      </c>
      <c r="B15" s="36">
        <v>253808.584264</v>
      </c>
      <c r="C15" s="24">
        <v>163.72100699999999</v>
      </c>
      <c r="D15" s="24">
        <v>249.50606300000001</v>
      </c>
      <c r="E15" s="24">
        <v>129.79342700000001</v>
      </c>
      <c r="F15" s="24">
        <v>0</v>
      </c>
      <c r="G15" s="24">
        <v>0</v>
      </c>
      <c r="H15" s="24">
        <v>0</v>
      </c>
      <c r="I15" s="36">
        <v>1241368</v>
      </c>
      <c r="J15" s="24">
        <v>1839</v>
      </c>
      <c r="K15" s="24">
        <v>3792</v>
      </c>
      <c r="L15" s="24">
        <v>1621</v>
      </c>
      <c r="M15" s="11">
        <v>0</v>
      </c>
      <c r="N15" s="11">
        <v>0</v>
      </c>
      <c r="O15" s="11">
        <v>0</v>
      </c>
    </row>
    <row r="16" spans="1:15" s="4" customFormat="1" ht="18" customHeight="1">
      <c r="A16" s="2" t="s">
        <v>107</v>
      </c>
      <c r="B16" s="36">
        <v>248293.273633</v>
      </c>
      <c r="C16" s="24">
        <v>173.89822050000001</v>
      </c>
      <c r="D16" s="24">
        <v>244.189696</v>
      </c>
      <c r="E16" s="24">
        <v>119.14379875</v>
      </c>
      <c r="F16" s="24">
        <v>1.5569873E-2</v>
      </c>
      <c r="G16" s="24">
        <v>1.8535341E-2</v>
      </c>
      <c r="H16" s="24">
        <v>0</v>
      </c>
      <c r="I16" s="36">
        <v>2192197</v>
      </c>
      <c r="J16" s="24">
        <v>402</v>
      </c>
      <c r="K16" s="24">
        <v>1095</v>
      </c>
      <c r="L16" s="24">
        <v>1926</v>
      </c>
      <c r="M16" s="11">
        <v>0</v>
      </c>
      <c r="N16" s="11">
        <v>0</v>
      </c>
      <c r="O16" s="11">
        <v>0</v>
      </c>
    </row>
    <row r="17" spans="1:9" s="4" customFormat="1" ht="14.25" customHeight="1">
      <c r="A17" s="511" t="s">
        <v>515</v>
      </c>
      <c r="B17" s="511"/>
      <c r="C17" s="511"/>
      <c r="D17" s="511"/>
      <c r="E17" s="511"/>
      <c r="F17" s="511"/>
      <c r="G17" s="511"/>
      <c r="H17" s="511"/>
      <c r="I17" s="511"/>
    </row>
    <row r="18" spans="1:9" s="4" customFormat="1" ht="13.5" customHeight="1">
      <c r="A18" s="511" t="s">
        <v>516</v>
      </c>
      <c r="B18" s="511"/>
      <c r="C18" s="511"/>
      <c r="D18" s="511"/>
      <c r="E18" s="511"/>
      <c r="F18" s="511"/>
      <c r="G18" s="511"/>
      <c r="H18" s="511"/>
      <c r="I18" s="511"/>
    </row>
    <row r="19" spans="1:9" s="4" customFormat="1" ht="13.5" customHeight="1">
      <c r="A19" s="511" t="s">
        <v>517</v>
      </c>
      <c r="B19" s="511"/>
      <c r="C19" s="511"/>
      <c r="D19" s="511"/>
      <c r="E19" s="511"/>
      <c r="F19" s="511"/>
      <c r="G19" s="511"/>
      <c r="H19" s="511"/>
      <c r="I19" s="511"/>
    </row>
    <row r="20" spans="1:9" s="4" customFormat="1" ht="13.5" customHeight="1">
      <c r="A20" s="511" t="s">
        <v>887</v>
      </c>
      <c r="B20" s="511"/>
      <c r="C20" s="511"/>
      <c r="D20" s="511"/>
      <c r="E20" s="511"/>
      <c r="F20" s="511"/>
      <c r="G20" s="511"/>
      <c r="H20" s="511"/>
      <c r="I20" s="511"/>
    </row>
    <row r="21" spans="1:9" s="4" customFormat="1" ht="13.5" customHeight="1">
      <c r="A21" s="511" t="s">
        <v>498</v>
      </c>
      <c r="B21" s="511"/>
      <c r="C21" s="511"/>
      <c r="D21" s="511"/>
      <c r="E21" s="511"/>
      <c r="F21" s="511"/>
      <c r="G21" s="511"/>
      <c r="H21" s="511"/>
      <c r="I21" s="511"/>
    </row>
    <row r="22" spans="1:9" s="4" customFormat="1" ht="28.4" customHeight="1"/>
  </sheetData>
  <mergeCells count="9">
    <mergeCell ref="A19:I19"/>
    <mergeCell ref="A20:I20"/>
    <mergeCell ref="A21:I21"/>
    <mergeCell ref="A1:I1"/>
    <mergeCell ref="A2:A3"/>
    <mergeCell ref="B2:H2"/>
    <mergeCell ref="I2:O2"/>
    <mergeCell ref="A17:I17"/>
    <mergeCell ref="A18:I18"/>
  </mergeCells>
  <pageMargins left="0.78431372549019618" right="0.78431372549019618" top="0.98039215686274517" bottom="0.98039215686274517" header="0.50980392156862753" footer="0.50980392156862753"/>
  <pageSetup paperSize="9" scale="47"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Normal="100" workbookViewId="0">
      <selection activeCell="I25" sqref="I25"/>
    </sheetView>
  </sheetViews>
  <sheetFormatPr defaultRowHeight="12.5"/>
  <cols>
    <col min="1" max="15" width="14.7265625" bestFit="1" customWidth="1"/>
    <col min="16" max="16" width="4.7265625" bestFit="1" customWidth="1"/>
  </cols>
  <sheetData>
    <row r="1" spans="1:15" ht="18.75" customHeight="1">
      <c r="A1" s="512" t="s">
        <v>23</v>
      </c>
      <c r="B1" s="512"/>
      <c r="C1" s="512"/>
      <c r="D1" s="512"/>
      <c r="E1" s="512"/>
      <c r="F1" s="512"/>
      <c r="G1" s="512"/>
    </row>
    <row r="2" spans="1:15" s="4" customFormat="1" ht="18" customHeight="1">
      <c r="A2" s="461" t="s">
        <v>149</v>
      </c>
      <c r="B2" s="584" t="s">
        <v>518</v>
      </c>
      <c r="C2" s="585"/>
      <c r="D2" s="585"/>
      <c r="E2" s="585"/>
      <c r="F2" s="585"/>
      <c r="G2" s="585"/>
      <c r="H2" s="586"/>
      <c r="I2" s="467" t="s">
        <v>519</v>
      </c>
      <c r="J2" s="522"/>
      <c r="K2" s="522"/>
      <c r="L2" s="522"/>
      <c r="M2" s="522"/>
      <c r="N2" s="522"/>
      <c r="O2" s="468"/>
    </row>
    <row r="3" spans="1:15" s="4" customFormat="1" ht="18" customHeight="1">
      <c r="A3" s="463"/>
      <c r="B3" s="23" t="s">
        <v>507</v>
      </c>
      <c r="C3" s="23" t="s">
        <v>508</v>
      </c>
      <c r="D3" s="23" t="s">
        <v>509</v>
      </c>
      <c r="E3" s="23" t="s">
        <v>510</v>
      </c>
      <c r="F3" s="23" t="s">
        <v>511</v>
      </c>
      <c r="G3" s="23" t="s">
        <v>512</v>
      </c>
      <c r="H3" s="23" t="s">
        <v>513</v>
      </c>
      <c r="I3" s="23" t="s">
        <v>507</v>
      </c>
      <c r="J3" s="23" t="s">
        <v>508</v>
      </c>
      <c r="K3" s="23" t="s">
        <v>509</v>
      </c>
      <c r="L3" s="23" t="s">
        <v>510</v>
      </c>
      <c r="M3" s="23" t="s">
        <v>511</v>
      </c>
      <c r="N3" s="23" t="s">
        <v>512</v>
      </c>
      <c r="O3" s="23" t="s">
        <v>513</v>
      </c>
    </row>
    <row r="4" spans="1:15" s="4" customFormat="1" ht="18" customHeight="1">
      <c r="A4" s="2" t="s">
        <v>28</v>
      </c>
      <c r="B4" s="36">
        <v>7978933.7980000004</v>
      </c>
      <c r="C4" s="36">
        <v>176061.2689</v>
      </c>
      <c r="D4" s="36">
        <v>226751.72229999999</v>
      </c>
      <c r="E4" s="24">
        <v>59106.090649999998</v>
      </c>
      <c r="F4" s="24">
        <v>42661.716330000003</v>
      </c>
      <c r="G4" s="24">
        <v>33643.821510000002</v>
      </c>
      <c r="H4" s="24">
        <v>1192.8246280000001</v>
      </c>
      <c r="I4" s="36">
        <v>4059718</v>
      </c>
      <c r="J4" s="24">
        <v>50501</v>
      </c>
      <c r="K4" s="24">
        <v>37698</v>
      </c>
      <c r="L4" s="24">
        <v>21801</v>
      </c>
      <c r="M4" s="11">
        <v>33796</v>
      </c>
      <c r="N4" s="11">
        <v>1978</v>
      </c>
      <c r="O4" s="11">
        <v>74</v>
      </c>
    </row>
    <row r="5" spans="1:15" s="4" customFormat="1" ht="18" customHeight="1">
      <c r="A5" s="2" t="s">
        <v>29</v>
      </c>
      <c r="B5" s="36">
        <f>SUM(B6:B16)</f>
        <v>7861118.9284999995</v>
      </c>
      <c r="C5" s="36">
        <f t="shared" ref="C5:H5" si="0">SUM(C6:C16)</f>
        <v>146014.16350000002</v>
      </c>
      <c r="D5" s="36">
        <f t="shared" si="0"/>
        <v>330724.35226000007</v>
      </c>
      <c r="E5" s="24">
        <f t="shared" si="0"/>
        <v>63891.993375999999</v>
      </c>
      <c r="F5" s="24">
        <f t="shared" si="0"/>
        <v>10464.553240899999</v>
      </c>
      <c r="G5" s="24">
        <f t="shared" si="0"/>
        <v>10750.694698500001</v>
      </c>
      <c r="H5" s="24">
        <f t="shared" si="0"/>
        <v>206.60134168699997</v>
      </c>
      <c r="I5" s="36">
        <v>7059979</v>
      </c>
      <c r="J5" s="36">
        <v>109349</v>
      </c>
      <c r="K5" s="24">
        <v>96003</v>
      </c>
      <c r="L5" s="24">
        <v>65149</v>
      </c>
      <c r="M5" s="11">
        <v>6793</v>
      </c>
      <c r="N5" s="11">
        <v>4475</v>
      </c>
      <c r="O5" s="11">
        <v>163</v>
      </c>
    </row>
    <row r="6" spans="1:15" s="4" customFormat="1" ht="18" customHeight="1">
      <c r="A6" s="2" t="s">
        <v>99</v>
      </c>
      <c r="B6" s="36">
        <v>673980.51930000004</v>
      </c>
      <c r="C6" s="24">
        <v>10092.26059</v>
      </c>
      <c r="D6" s="24">
        <v>21981.229739999999</v>
      </c>
      <c r="E6" s="24">
        <v>3519.8797589999999</v>
      </c>
      <c r="F6" s="24">
        <v>897.44538039999998</v>
      </c>
      <c r="G6" s="24">
        <v>872.66994839999995</v>
      </c>
      <c r="H6" s="24">
        <v>11.079928539999999</v>
      </c>
      <c r="I6" s="36">
        <v>4911962</v>
      </c>
      <c r="J6" s="24">
        <v>49395</v>
      </c>
      <c r="K6" s="24">
        <v>32413</v>
      </c>
      <c r="L6" s="24">
        <v>23666</v>
      </c>
      <c r="M6" s="11">
        <v>42550</v>
      </c>
      <c r="N6" s="11">
        <v>2631</v>
      </c>
      <c r="O6" s="11">
        <v>64</v>
      </c>
    </row>
    <row r="7" spans="1:15" s="4" customFormat="1" ht="18" customHeight="1">
      <c r="A7" s="2" t="s">
        <v>100</v>
      </c>
      <c r="B7" s="36">
        <v>639292.21950000001</v>
      </c>
      <c r="C7" s="24">
        <v>11361.4274</v>
      </c>
      <c r="D7" s="24">
        <v>24341.463</v>
      </c>
      <c r="E7" s="24">
        <v>6229.5935339999996</v>
      </c>
      <c r="F7" s="24">
        <v>1041.2716680000001</v>
      </c>
      <c r="G7" s="24">
        <v>981.59038650000002</v>
      </c>
      <c r="H7" s="24">
        <v>11.748620730000001</v>
      </c>
      <c r="I7" s="36">
        <v>3177157</v>
      </c>
      <c r="J7" s="24">
        <v>52409</v>
      </c>
      <c r="K7" s="24">
        <v>62720</v>
      </c>
      <c r="L7" s="24">
        <v>53150</v>
      </c>
      <c r="M7" s="11">
        <v>52551</v>
      </c>
      <c r="N7" s="11">
        <v>10629</v>
      </c>
      <c r="O7" s="11">
        <v>331</v>
      </c>
    </row>
    <row r="8" spans="1:15" s="4" customFormat="1" ht="18" customHeight="1">
      <c r="A8" s="2" t="s">
        <v>101</v>
      </c>
      <c r="B8" s="36">
        <v>553601.75199999998</v>
      </c>
      <c r="C8" s="24">
        <v>11372.29315</v>
      </c>
      <c r="D8" s="24">
        <v>18235.849119999999</v>
      </c>
      <c r="E8" s="24">
        <v>5969.6180670000003</v>
      </c>
      <c r="F8" s="24">
        <v>984.80656380000005</v>
      </c>
      <c r="G8" s="24">
        <v>923.56932670000003</v>
      </c>
      <c r="H8" s="24">
        <v>41.221910469999997</v>
      </c>
      <c r="I8" s="36">
        <v>3828456</v>
      </c>
      <c r="J8" s="24">
        <v>62464</v>
      </c>
      <c r="K8" s="24">
        <v>47015</v>
      </c>
      <c r="L8" s="24">
        <v>46587</v>
      </c>
      <c r="M8" s="11">
        <v>50906</v>
      </c>
      <c r="N8" s="11">
        <v>2575</v>
      </c>
      <c r="O8" s="11">
        <v>519</v>
      </c>
    </row>
    <row r="9" spans="1:15" s="4" customFormat="1" ht="18" customHeight="1">
      <c r="A9" s="2" t="s">
        <v>102</v>
      </c>
      <c r="B9" s="36">
        <v>596059.28980000003</v>
      </c>
      <c r="C9" s="24">
        <v>11587.34967</v>
      </c>
      <c r="D9" s="24">
        <v>22840.41937</v>
      </c>
      <c r="E9" s="24">
        <v>4408.8428530000001</v>
      </c>
      <c r="F9" s="24">
        <v>1106.3339840000001</v>
      </c>
      <c r="G9" s="24">
        <v>887.35588440000004</v>
      </c>
      <c r="H9" s="24">
        <v>24.51635941</v>
      </c>
      <c r="I9" s="36">
        <v>4014269</v>
      </c>
      <c r="J9" s="24">
        <v>54927</v>
      </c>
      <c r="K9" s="24">
        <v>64402</v>
      </c>
      <c r="L9" s="24">
        <v>36237</v>
      </c>
      <c r="M9" s="11">
        <v>51600</v>
      </c>
      <c r="N9" s="11">
        <v>7790</v>
      </c>
      <c r="O9" s="11">
        <v>106</v>
      </c>
    </row>
    <row r="10" spans="1:15" s="4" customFormat="1" ht="18" customHeight="1">
      <c r="A10" s="2" t="s">
        <v>103</v>
      </c>
      <c r="B10" s="36">
        <v>982510.77379999997</v>
      </c>
      <c r="C10" s="24">
        <v>14346.510340000001</v>
      </c>
      <c r="D10" s="24">
        <v>20629.88567</v>
      </c>
      <c r="E10" s="24">
        <v>7726.4261280000001</v>
      </c>
      <c r="F10" s="24">
        <v>1160.9404649999999</v>
      </c>
      <c r="G10" s="24">
        <v>620.03624600000001</v>
      </c>
      <c r="H10" s="24">
        <v>30.3027832</v>
      </c>
      <c r="I10" s="36">
        <v>5230530</v>
      </c>
      <c r="J10" s="24">
        <v>62687</v>
      </c>
      <c r="K10" s="24">
        <v>41542</v>
      </c>
      <c r="L10" s="24">
        <v>66987</v>
      </c>
      <c r="M10" s="11">
        <v>55370</v>
      </c>
      <c r="N10" s="11">
        <v>4808</v>
      </c>
      <c r="O10" s="11">
        <v>166</v>
      </c>
    </row>
    <row r="11" spans="1:15" s="4" customFormat="1" ht="18" customHeight="1">
      <c r="A11" s="2" t="s">
        <v>104</v>
      </c>
      <c r="B11" s="36">
        <v>824341.60400000005</v>
      </c>
      <c r="C11" s="24">
        <v>14436.91273</v>
      </c>
      <c r="D11" s="24">
        <v>31544.56565</v>
      </c>
      <c r="E11" s="24">
        <v>6966.6230580000001</v>
      </c>
      <c r="F11" s="24">
        <v>1320.170562</v>
      </c>
      <c r="G11" s="24">
        <v>1202.3732110000001</v>
      </c>
      <c r="H11" s="24">
        <v>15.81661755</v>
      </c>
      <c r="I11" s="36">
        <v>4292149</v>
      </c>
      <c r="J11" s="24">
        <v>64824</v>
      </c>
      <c r="K11" s="24">
        <v>41175</v>
      </c>
      <c r="L11" s="24">
        <v>49110</v>
      </c>
      <c r="M11" s="11">
        <v>57645</v>
      </c>
      <c r="N11" s="11">
        <v>2437</v>
      </c>
      <c r="O11" s="11">
        <v>171</v>
      </c>
    </row>
    <row r="12" spans="1:15" s="4" customFormat="1" ht="18" customHeight="1">
      <c r="A12" s="2" t="s">
        <v>105</v>
      </c>
      <c r="B12" s="36">
        <v>634048.69750000001</v>
      </c>
      <c r="C12" s="24">
        <v>16466.21776</v>
      </c>
      <c r="D12" s="24">
        <v>40139.560949999999</v>
      </c>
      <c r="E12" s="24">
        <v>5760.1895210000002</v>
      </c>
      <c r="F12" s="24">
        <v>1176.36032</v>
      </c>
      <c r="G12" s="24">
        <v>1232.193383</v>
      </c>
      <c r="H12" s="24">
        <v>9.2884816800000003</v>
      </c>
      <c r="I12" s="36">
        <v>4130883</v>
      </c>
      <c r="J12" s="24">
        <v>66219</v>
      </c>
      <c r="K12" s="36">
        <v>105099</v>
      </c>
      <c r="L12" s="24">
        <v>39573</v>
      </c>
      <c r="M12" s="11">
        <v>39406</v>
      </c>
      <c r="N12" s="11">
        <v>3849</v>
      </c>
      <c r="O12" s="11">
        <v>70</v>
      </c>
    </row>
    <row r="13" spans="1:15" s="4" customFormat="1" ht="18" customHeight="1">
      <c r="A13" s="2" t="s">
        <v>106</v>
      </c>
      <c r="B13" s="36">
        <v>720996.60499999998</v>
      </c>
      <c r="C13" s="24">
        <v>12740.8429</v>
      </c>
      <c r="D13" s="24">
        <v>22845.742119999999</v>
      </c>
      <c r="E13" s="24">
        <v>5265.2674779999998</v>
      </c>
      <c r="F13" s="24">
        <v>1053.314584</v>
      </c>
      <c r="G13" s="24">
        <v>516.26689039999997</v>
      </c>
      <c r="H13" s="24">
        <v>8.87861455</v>
      </c>
      <c r="I13" s="36">
        <v>5339150</v>
      </c>
      <c r="J13" s="24">
        <v>55691</v>
      </c>
      <c r="K13" s="24">
        <v>92092</v>
      </c>
      <c r="L13" s="24">
        <v>45333</v>
      </c>
      <c r="M13" s="11">
        <v>4897</v>
      </c>
      <c r="N13" s="11">
        <v>2267</v>
      </c>
      <c r="O13" s="11">
        <v>237</v>
      </c>
    </row>
    <row r="14" spans="1:15" s="4" customFormat="1" ht="18" customHeight="1">
      <c r="A14" s="2" t="s">
        <v>108</v>
      </c>
      <c r="B14" s="36">
        <v>736138.17070000002</v>
      </c>
      <c r="C14" s="24">
        <v>13949.41785</v>
      </c>
      <c r="D14" s="24">
        <v>40537.840029999999</v>
      </c>
      <c r="E14" s="24">
        <v>5095.9966700000004</v>
      </c>
      <c r="F14" s="24">
        <v>541.87975730000005</v>
      </c>
      <c r="G14" s="24">
        <v>1659.5765260000001</v>
      </c>
      <c r="H14" s="24">
        <v>22.501414780000001</v>
      </c>
      <c r="I14" s="36">
        <v>4759781</v>
      </c>
      <c r="J14" s="24">
        <v>96709</v>
      </c>
      <c r="K14" s="36">
        <v>117873</v>
      </c>
      <c r="L14" s="24">
        <v>34050</v>
      </c>
      <c r="M14" s="11">
        <v>5190</v>
      </c>
      <c r="N14" s="11">
        <v>3363</v>
      </c>
      <c r="O14" s="11">
        <v>52</v>
      </c>
    </row>
    <row r="15" spans="1:15" s="4" customFormat="1" ht="18" customHeight="1">
      <c r="A15" s="2" t="s">
        <v>109</v>
      </c>
      <c r="B15" s="36">
        <v>779811.11270000006</v>
      </c>
      <c r="C15" s="24">
        <v>15696.416730000001</v>
      </c>
      <c r="D15" s="24">
        <v>42718.930229999998</v>
      </c>
      <c r="E15" s="24">
        <v>5894.5049239999998</v>
      </c>
      <c r="F15" s="24">
        <v>451.1137592</v>
      </c>
      <c r="G15" s="24">
        <v>862.26614659999996</v>
      </c>
      <c r="H15" s="24">
        <v>8.7469591470000001</v>
      </c>
      <c r="I15" s="36">
        <v>5019576</v>
      </c>
      <c r="J15" s="24">
        <v>72861</v>
      </c>
      <c r="K15" s="36">
        <v>102981</v>
      </c>
      <c r="L15" s="24">
        <v>36647</v>
      </c>
      <c r="M15" s="11">
        <v>3909</v>
      </c>
      <c r="N15" s="11">
        <v>2002</v>
      </c>
      <c r="O15" s="11">
        <v>77</v>
      </c>
    </row>
    <row r="16" spans="1:15" s="4" customFormat="1" ht="18" customHeight="1">
      <c r="A16" s="2" t="s">
        <v>107</v>
      </c>
      <c r="B16" s="36">
        <v>720338.18420000002</v>
      </c>
      <c r="C16" s="24">
        <v>13964.514380000001</v>
      </c>
      <c r="D16" s="24">
        <v>44908.866379999999</v>
      </c>
      <c r="E16" s="24">
        <v>7055.0513840000003</v>
      </c>
      <c r="F16" s="24">
        <v>730.91619720000006</v>
      </c>
      <c r="G16" s="24">
        <v>992.79674950000003</v>
      </c>
      <c r="H16" s="24">
        <v>22.499651629999999</v>
      </c>
      <c r="I16" s="36">
        <v>7059979</v>
      </c>
      <c r="J16" s="36">
        <v>109349</v>
      </c>
      <c r="K16" s="24">
        <v>96003</v>
      </c>
      <c r="L16" s="24">
        <v>65149</v>
      </c>
      <c r="M16" s="11">
        <v>6793</v>
      </c>
      <c r="N16" s="11">
        <v>4475</v>
      </c>
      <c r="O16" s="11">
        <v>163</v>
      </c>
    </row>
    <row r="17" spans="1:9" s="4" customFormat="1" ht="14.25" customHeight="1">
      <c r="A17" s="451" t="s">
        <v>520</v>
      </c>
      <c r="B17" s="451"/>
      <c r="C17" s="451"/>
      <c r="D17" s="451"/>
      <c r="E17" s="451"/>
      <c r="F17" s="451"/>
      <c r="G17" s="451"/>
      <c r="H17" s="451"/>
      <c r="I17" s="451"/>
    </row>
    <row r="18" spans="1:9" s="4" customFormat="1" ht="13.5" customHeight="1">
      <c r="A18" s="451" t="s">
        <v>521</v>
      </c>
      <c r="B18" s="451"/>
      <c r="C18" s="451"/>
      <c r="D18" s="451"/>
      <c r="E18" s="451"/>
      <c r="F18" s="451"/>
      <c r="G18" s="451"/>
      <c r="H18" s="451"/>
      <c r="I18" s="451"/>
    </row>
    <row r="19" spans="1:9" s="4" customFormat="1" ht="13.5" customHeight="1">
      <c r="A19" s="451" t="s">
        <v>887</v>
      </c>
      <c r="B19" s="451"/>
      <c r="C19" s="451"/>
      <c r="D19" s="451"/>
      <c r="E19" s="451"/>
      <c r="F19" s="451"/>
      <c r="G19" s="451"/>
      <c r="H19" s="451"/>
      <c r="I19" s="451"/>
    </row>
    <row r="20" spans="1:9" s="4" customFormat="1" ht="13.5" customHeight="1">
      <c r="A20" s="451" t="s">
        <v>241</v>
      </c>
      <c r="B20" s="451"/>
      <c r="C20" s="451"/>
      <c r="D20" s="451"/>
      <c r="E20" s="451"/>
      <c r="F20" s="451"/>
      <c r="G20" s="451"/>
      <c r="H20" s="451"/>
      <c r="I20" s="451"/>
    </row>
    <row r="21" spans="1:9" s="4" customFormat="1" ht="24.65" customHeight="1"/>
    <row r="23" spans="1:9">
      <c r="B23" s="383"/>
    </row>
  </sheetData>
  <mergeCells count="8">
    <mergeCell ref="A19:I19"/>
    <mergeCell ref="A20:I20"/>
    <mergeCell ref="A1:G1"/>
    <mergeCell ref="A2:A3"/>
    <mergeCell ref="B2:H2"/>
    <mergeCell ref="I2:O2"/>
    <mergeCell ref="A17:I17"/>
    <mergeCell ref="A18:I18"/>
  </mergeCells>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F6" sqref="F6:F16"/>
    </sheetView>
  </sheetViews>
  <sheetFormatPr defaultRowHeight="12.5"/>
  <cols>
    <col min="1" max="9" width="14.7265625" bestFit="1" customWidth="1"/>
    <col min="10" max="10" width="5" bestFit="1" customWidth="1"/>
  </cols>
  <sheetData>
    <row r="1" spans="1:9" ht="18.75" customHeight="1">
      <c r="A1" s="512" t="s">
        <v>522</v>
      </c>
      <c r="B1" s="512"/>
      <c r="C1" s="512"/>
      <c r="D1" s="512"/>
      <c r="E1" s="512"/>
      <c r="F1" s="512"/>
      <c r="G1" s="512"/>
    </row>
    <row r="2" spans="1:9" s="4" customFormat="1" ht="27" customHeight="1">
      <c r="A2" s="461" t="s">
        <v>149</v>
      </c>
      <c r="B2" s="584" t="s">
        <v>186</v>
      </c>
      <c r="C2" s="585"/>
      <c r="D2" s="585"/>
      <c r="E2" s="586"/>
      <c r="F2" s="587" t="s">
        <v>523</v>
      </c>
      <c r="G2" s="588"/>
      <c r="H2" s="588"/>
      <c r="I2" s="589"/>
    </row>
    <row r="3" spans="1:9" s="4" customFormat="1" ht="18" customHeight="1">
      <c r="A3" s="463"/>
      <c r="B3" s="23" t="s">
        <v>507</v>
      </c>
      <c r="C3" s="23" t="s">
        <v>508</v>
      </c>
      <c r="D3" s="23" t="s">
        <v>509</v>
      </c>
      <c r="E3" s="23" t="s">
        <v>510</v>
      </c>
      <c r="F3" s="23" t="s">
        <v>507</v>
      </c>
      <c r="G3" s="23" t="s">
        <v>508</v>
      </c>
      <c r="H3" s="23" t="s">
        <v>509</v>
      </c>
      <c r="I3" s="23" t="s">
        <v>510</v>
      </c>
    </row>
    <row r="4" spans="1:9" s="4" customFormat="1" ht="18" customHeight="1">
      <c r="A4" s="2" t="s">
        <v>28</v>
      </c>
      <c r="B4" s="24">
        <v>45388.394359999998</v>
      </c>
      <c r="C4" s="24">
        <v>682.56191230000002</v>
      </c>
      <c r="D4" s="24">
        <v>1144.123063</v>
      </c>
      <c r="E4" s="24">
        <v>21.812767000000001</v>
      </c>
      <c r="F4" s="24">
        <v>18649</v>
      </c>
      <c r="G4" s="24">
        <v>53</v>
      </c>
      <c r="H4" s="24">
        <v>7</v>
      </c>
      <c r="I4" s="24">
        <v>6</v>
      </c>
    </row>
    <row r="5" spans="1:9" s="4" customFormat="1" ht="18" customHeight="1">
      <c r="A5" s="2" t="s">
        <v>29</v>
      </c>
      <c r="B5" s="24">
        <v>36769.93840675</v>
      </c>
      <c r="C5" s="24">
        <v>931.54549150000003</v>
      </c>
      <c r="D5" s="24">
        <v>1214.1422175</v>
      </c>
      <c r="E5" s="24">
        <v>4.7650272500000002</v>
      </c>
      <c r="F5" s="24">
        <v>26467</v>
      </c>
      <c r="G5" s="24">
        <v>78</v>
      </c>
      <c r="H5" s="24">
        <v>251</v>
      </c>
      <c r="I5" s="24">
        <v>0</v>
      </c>
    </row>
    <row r="6" spans="1:9" s="4" customFormat="1" ht="18" customHeight="1">
      <c r="A6" s="2" t="s">
        <v>99</v>
      </c>
      <c r="B6" s="24">
        <v>2659.6614300000001</v>
      </c>
      <c r="C6" s="24">
        <v>60.362018249999998</v>
      </c>
      <c r="D6" s="24">
        <v>59.801301250000002</v>
      </c>
      <c r="E6" s="24">
        <v>0.51313149999999996</v>
      </c>
      <c r="F6" s="24">
        <v>16184</v>
      </c>
      <c r="G6" s="24">
        <v>1593</v>
      </c>
      <c r="H6" s="24">
        <v>1629</v>
      </c>
      <c r="I6" s="24">
        <v>6</v>
      </c>
    </row>
    <row r="7" spans="1:9" s="4" customFormat="1" ht="18" customHeight="1">
      <c r="A7" s="2" t="s">
        <v>100</v>
      </c>
      <c r="B7" s="24">
        <v>1596.5109494999999</v>
      </c>
      <c r="C7" s="24">
        <v>137.81823875000001</v>
      </c>
      <c r="D7" s="24">
        <v>167.43525475000001</v>
      </c>
      <c r="E7" s="24">
        <v>1.3721255000000001</v>
      </c>
      <c r="F7" s="24">
        <v>9714</v>
      </c>
      <c r="G7" s="24">
        <v>2034</v>
      </c>
      <c r="H7" s="24">
        <v>1745</v>
      </c>
      <c r="I7" s="24">
        <v>44</v>
      </c>
    </row>
    <row r="8" spans="1:9" s="4" customFormat="1" ht="18" customHeight="1">
      <c r="A8" s="2" t="s">
        <v>101</v>
      </c>
      <c r="B8" s="24">
        <v>1783.60047925</v>
      </c>
      <c r="C8" s="24">
        <v>124.45737174999999</v>
      </c>
      <c r="D8" s="24">
        <v>123.27548175</v>
      </c>
      <c r="E8" s="24">
        <v>0.41912850000000001</v>
      </c>
      <c r="F8" s="24">
        <v>6884</v>
      </c>
      <c r="G8" s="24">
        <v>1809</v>
      </c>
      <c r="H8" s="24">
        <v>2139</v>
      </c>
      <c r="I8" s="24">
        <v>0</v>
      </c>
    </row>
    <row r="9" spans="1:9" s="4" customFormat="1" ht="18" customHeight="1">
      <c r="A9" s="2" t="s">
        <v>102</v>
      </c>
      <c r="B9" s="24">
        <v>1786.0531490000001</v>
      </c>
      <c r="C9" s="24">
        <v>150.28685379999999</v>
      </c>
      <c r="D9" s="24">
        <v>188.39971130000001</v>
      </c>
      <c r="E9" s="24">
        <v>0.1916725</v>
      </c>
      <c r="F9" s="24">
        <v>5907</v>
      </c>
      <c r="G9" s="24">
        <v>1925</v>
      </c>
      <c r="H9" s="24">
        <v>2157</v>
      </c>
      <c r="I9" s="24">
        <v>7</v>
      </c>
    </row>
    <row r="10" spans="1:9" s="4" customFormat="1" ht="18" customHeight="1">
      <c r="A10" s="2" t="s">
        <v>103</v>
      </c>
      <c r="B10" s="24">
        <v>2079.7526012500002</v>
      </c>
      <c r="C10" s="24">
        <v>139.54495750000001</v>
      </c>
      <c r="D10" s="24">
        <v>148.01887575000001</v>
      </c>
      <c r="E10" s="24">
        <v>1.99169175</v>
      </c>
      <c r="F10" s="24">
        <v>14144</v>
      </c>
      <c r="G10" s="24">
        <v>168</v>
      </c>
      <c r="H10" s="24">
        <v>2104</v>
      </c>
      <c r="I10" s="24">
        <v>4</v>
      </c>
    </row>
    <row r="11" spans="1:9" s="4" customFormat="1" ht="18" customHeight="1">
      <c r="A11" s="2" t="s">
        <v>104</v>
      </c>
      <c r="B11" s="24">
        <v>3097.207813</v>
      </c>
      <c r="C11" s="24">
        <v>103.74969225</v>
      </c>
      <c r="D11" s="24">
        <v>127.81049299999999</v>
      </c>
      <c r="E11" s="24">
        <v>5.3129000000000003E-2</v>
      </c>
      <c r="F11" s="24">
        <v>10101</v>
      </c>
      <c r="G11" s="24">
        <v>14</v>
      </c>
      <c r="H11" s="24">
        <v>1724</v>
      </c>
      <c r="I11" s="24">
        <v>0</v>
      </c>
    </row>
    <row r="12" spans="1:9" s="4" customFormat="1" ht="18" customHeight="1">
      <c r="A12" s="2" t="s">
        <v>105</v>
      </c>
      <c r="B12" s="24">
        <v>3160.2172860000001</v>
      </c>
      <c r="C12" s="24">
        <v>103.2975533</v>
      </c>
      <c r="D12" s="24">
        <v>218.92843830000001</v>
      </c>
      <c r="E12" s="24">
        <v>0.111944</v>
      </c>
      <c r="F12" s="24">
        <v>18162</v>
      </c>
      <c r="G12" s="24">
        <v>86</v>
      </c>
      <c r="H12" s="24">
        <v>2914</v>
      </c>
      <c r="I12" s="24">
        <v>0</v>
      </c>
    </row>
    <row r="13" spans="1:9" s="4" customFormat="1" ht="18" customHeight="1">
      <c r="A13" s="2" t="s">
        <v>106</v>
      </c>
      <c r="B13" s="24">
        <v>3175.4795572500002</v>
      </c>
      <c r="C13" s="24">
        <v>75.850135499999993</v>
      </c>
      <c r="D13" s="24">
        <v>119.00823425</v>
      </c>
      <c r="E13" s="24">
        <v>3.3062500000000002E-2</v>
      </c>
      <c r="F13" s="24">
        <v>9160</v>
      </c>
      <c r="G13" s="24">
        <v>7</v>
      </c>
      <c r="H13" s="24">
        <v>360</v>
      </c>
      <c r="I13" s="24">
        <v>5</v>
      </c>
    </row>
    <row r="14" spans="1:9" s="4" customFormat="1" ht="18" customHeight="1">
      <c r="A14" s="2" t="s">
        <v>108</v>
      </c>
      <c r="B14" s="24">
        <v>6212.3775480000004</v>
      </c>
      <c r="C14" s="24">
        <v>14.916701</v>
      </c>
      <c r="D14" s="24">
        <v>31.636487750000001</v>
      </c>
      <c r="E14" s="24">
        <v>6.6102999999999995E-2</v>
      </c>
      <c r="F14" s="24">
        <v>11669</v>
      </c>
      <c r="G14" s="24">
        <v>207</v>
      </c>
      <c r="H14" s="24">
        <v>286</v>
      </c>
      <c r="I14" s="24">
        <v>0</v>
      </c>
    </row>
    <row r="15" spans="1:9" s="4" customFormat="1" ht="18" customHeight="1">
      <c r="A15" s="2" t="s">
        <v>109</v>
      </c>
      <c r="B15" s="24">
        <v>5918.3427482500001</v>
      </c>
      <c r="C15" s="24">
        <v>16.361023750000001</v>
      </c>
      <c r="D15" s="24">
        <v>21.94405875</v>
      </c>
      <c r="E15" s="24">
        <v>0</v>
      </c>
      <c r="F15" s="24">
        <v>22811</v>
      </c>
      <c r="G15" s="24">
        <v>53</v>
      </c>
      <c r="H15" s="24">
        <v>100</v>
      </c>
      <c r="I15" s="24">
        <v>0</v>
      </c>
    </row>
    <row r="16" spans="1:9" s="4" customFormat="1" ht="18" customHeight="1">
      <c r="A16" s="2" t="s">
        <v>107</v>
      </c>
      <c r="B16" s="24">
        <v>5300.7348457500002</v>
      </c>
      <c r="C16" s="24">
        <v>4.90094575</v>
      </c>
      <c r="D16" s="24">
        <v>7.8838807500000003</v>
      </c>
      <c r="E16" s="24">
        <v>1.3039E-2</v>
      </c>
      <c r="F16" s="24">
        <v>26467</v>
      </c>
      <c r="G16" s="24">
        <v>78</v>
      </c>
      <c r="H16" s="24">
        <v>251</v>
      </c>
      <c r="I16" s="24">
        <v>0</v>
      </c>
    </row>
    <row r="17" spans="1:9" s="4" customFormat="1" ht="15.75" customHeight="1">
      <c r="A17" s="451" t="s">
        <v>524</v>
      </c>
      <c r="B17" s="451"/>
      <c r="C17" s="451"/>
      <c r="D17" s="451"/>
      <c r="E17" s="451"/>
      <c r="F17" s="451"/>
      <c r="G17" s="451"/>
      <c r="H17" s="451"/>
      <c r="I17" s="451"/>
    </row>
    <row r="18" spans="1:9" s="4" customFormat="1" ht="15" customHeight="1">
      <c r="A18" s="451" t="s">
        <v>525</v>
      </c>
      <c r="B18" s="451"/>
      <c r="C18" s="451"/>
      <c r="D18" s="451"/>
      <c r="E18" s="451"/>
      <c r="F18" s="451"/>
      <c r="G18" s="451"/>
      <c r="H18" s="451"/>
      <c r="I18" s="451"/>
    </row>
    <row r="19" spans="1:9" s="4" customFormat="1" ht="15" customHeight="1">
      <c r="A19" s="451" t="s">
        <v>887</v>
      </c>
      <c r="B19" s="451"/>
      <c r="C19" s="451"/>
      <c r="D19" s="451"/>
      <c r="E19" s="451"/>
      <c r="F19" s="451"/>
      <c r="G19" s="451"/>
      <c r="H19" s="451"/>
      <c r="I19" s="451"/>
    </row>
    <row r="20" spans="1:9" s="4" customFormat="1" ht="15" customHeight="1">
      <c r="A20" s="451" t="s">
        <v>208</v>
      </c>
      <c r="B20" s="451"/>
      <c r="C20" s="451"/>
      <c r="D20" s="451"/>
      <c r="E20" s="451"/>
      <c r="F20" s="451"/>
      <c r="G20" s="451"/>
      <c r="H20" s="451"/>
      <c r="I20" s="451"/>
    </row>
    <row r="21" spans="1:9" s="4" customFormat="1" ht="24.65" customHeight="1"/>
  </sheetData>
  <mergeCells count="8">
    <mergeCell ref="A19:I19"/>
    <mergeCell ref="A20:I20"/>
    <mergeCell ref="A1:G1"/>
    <mergeCell ref="A2:A3"/>
    <mergeCell ref="B2:E2"/>
    <mergeCell ref="F2:I2"/>
    <mergeCell ref="A17:I17"/>
    <mergeCell ref="A18:I18"/>
  </mergeCells>
  <pageMargins left="0.78431372549019618" right="0.78431372549019618" top="0.98039215686274517" bottom="0.98039215686274517" header="0.50980392156862753" footer="0.50980392156862753"/>
  <pageSetup paperSize="9" scale="9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H6" sqref="H6:H16"/>
    </sheetView>
  </sheetViews>
  <sheetFormatPr defaultRowHeight="12.5"/>
  <cols>
    <col min="1" max="9" width="12.1796875" bestFit="1" customWidth="1"/>
    <col min="10" max="10" width="22.453125" bestFit="1" customWidth="1"/>
    <col min="11" max="11" width="4.7265625" bestFit="1" customWidth="1"/>
  </cols>
  <sheetData>
    <row r="1" spans="1:10" ht="13.5" customHeight="1">
      <c r="A1" s="560" t="s">
        <v>526</v>
      </c>
      <c r="B1" s="560"/>
      <c r="C1" s="560"/>
      <c r="D1" s="560"/>
      <c r="E1" s="560"/>
      <c r="F1" s="560"/>
      <c r="G1" s="560"/>
      <c r="H1" s="560"/>
      <c r="I1" s="560"/>
      <c r="J1" s="560"/>
    </row>
    <row r="2" spans="1:10" s="4" customFormat="1" ht="19.5" customHeight="1">
      <c r="A2" s="461" t="s">
        <v>149</v>
      </c>
      <c r="B2" s="467" t="s">
        <v>492</v>
      </c>
      <c r="C2" s="522"/>
      <c r="D2" s="522"/>
      <c r="E2" s="468"/>
      <c r="F2" s="467" t="s">
        <v>500</v>
      </c>
      <c r="G2" s="522"/>
      <c r="H2" s="522"/>
      <c r="I2" s="468"/>
    </row>
    <row r="3" spans="1:10" s="4" customFormat="1" ht="15" customHeight="1">
      <c r="A3" s="463"/>
      <c r="B3" s="23" t="s">
        <v>527</v>
      </c>
      <c r="C3" s="23" t="s">
        <v>528</v>
      </c>
      <c r="D3" s="23" t="s">
        <v>529</v>
      </c>
      <c r="E3" s="23" t="s">
        <v>530</v>
      </c>
      <c r="F3" s="23" t="s">
        <v>527</v>
      </c>
      <c r="G3" s="23" t="s">
        <v>528</v>
      </c>
      <c r="H3" s="23" t="s">
        <v>529</v>
      </c>
      <c r="I3" s="23" t="s">
        <v>530</v>
      </c>
    </row>
    <row r="4" spans="1:10" s="4" customFormat="1" ht="17.25" customHeight="1">
      <c r="A4" s="2" t="s">
        <v>28</v>
      </c>
      <c r="B4" s="36">
        <v>2821842.199</v>
      </c>
      <c r="C4" s="36">
        <v>328321.59350000002</v>
      </c>
      <c r="D4" s="24">
        <v>9826.4511000000002</v>
      </c>
      <c r="E4" s="24">
        <v>1918.3598999999999</v>
      </c>
      <c r="F4" s="36">
        <v>3701091.8676</v>
      </c>
      <c r="G4" s="36">
        <v>315307.1482</v>
      </c>
      <c r="H4" s="24">
        <v>1160.0513000000001</v>
      </c>
      <c r="I4" s="24">
        <v>127.16419999999999</v>
      </c>
    </row>
    <row r="5" spans="1:10" s="4" customFormat="1" ht="17.25" customHeight="1">
      <c r="A5" s="2" t="s">
        <v>29</v>
      </c>
      <c r="B5" s="36">
        <v>2174816.9493</v>
      </c>
      <c r="C5" s="36">
        <v>295471.38880000002</v>
      </c>
      <c r="D5" s="24">
        <v>5436.5272000000004</v>
      </c>
      <c r="E5" s="24">
        <v>483.36680000000001</v>
      </c>
      <c r="F5" s="36">
        <v>3023886.6302</v>
      </c>
      <c r="G5" s="36">
        <v>231684.41339999999</v>
      </c>
      <c r="H5" s="24">
        <v>122.9706</v>
      </c>
      <c r="I5" s="24">
        <v>0</v>
      </c>
    </row>
    <row r="6" spans="1:10" s="4" customFormat="1" ht="17.25" customHeight="1">
      <c r="A6" s="2" t="s">
        <v>99</v>
      </c>
      <c r="B6" s="36">
        <v>169144.1545</v>
      </c>
      <c r="C6" s="24">
        <v>24434.4012</v>
      </c>
      <c r="D6" s="24">
        <v>317.72539999999998</v>
      </c>
      <c r="E6" s="24">
        <v>10.6563</v>
      </c>
      <c r="F6" s="36">
        <v>327257.38189999998</v>
      </c>
      <c r="G6" s="24">
        <v>27355.288199999999</v>
      </c>
      <c r="H6" s="24">
        <v>3.9958999999999998</v>
      </c>
      <c r="I6" s="24">
        <v>0</v>
      </c>
    </row>
    <row r="7" spans="1:10" s="4" customFormat="1" ht="17.25" customHeight="1">
      <c r="A7" s="2" t="s">
        <v>100</v>
      </c>
      <c r="B7" s="36">
        <v>219384.64379999999</v>
      </c>
      <c r="C7" s="24">
        <v>23734.478500000001</v>
      </c>
      <c r="D7" s="24">
        <v>452.29539999999997</v>
      </c>
      <c r="E7" s="24">
        <v>7.2211999999999996</v>
      </c>
      <c r="F7" s="36">
        <v>335662.22460000002</v>
      </c>
      <c r="G7" s="24">
        <v>24214.514299999999</v>
      </c>
      <c r="H7" s="24">
        <v>19.616299999999999</v>
      </c>
      <c r="I7" s="24">
        <v>0</v>
      </c>
    </row>
    <row r="8" spans="1:10" s="4" customFormat="1" ht="17.25" customHeight="1">
      <c r="A8" s="2" t="s">
        <v>101</v>
      </c>
      <c r="B8" s="36">
        <v>180365.50380000001</v>
      </c>
      <c r="C8" s="24">
        <v>26222.553500000002</v>
      </c>
      <c r="D8" s="24">
        <v>256.72730000000001</v>
      </c>
      <c r="E8" s="24">
        <v>5.8475000000000001</v>
      </c>
      <c r="F8" s="36">
        <v>314355.658</v>
      </c>
      <c r="G8" s="24">
        <v>26002.3262</v>
      </c>
      <c r="H8" s="24">
        <v>10.3964</v>
      </c>
      <c r="I8" s="24">
        <v>0</v>
      </c>
    </row>
    <row r="9" spans="1:10" s="4" customFormat="1" ht="17.25" customHeight="1">
      <c r="A9" s="2" t="s">
        <v>102</v>
      </c>
      <c r="B9" s="36">
        <v>188459.36139999999</v>
      </c>
      <c r="C9" s="24">
        <v>18899.662799999998</v>
      </c>
      <c r="D9" s="24">
        <v>414.7491</v>
      </c>
      <c r="E9" s="24">
        <v>53.408799999999999</v>
      </c>
      <c r="F9" s="36">
        <v>388505.2328</v>
      </c>
      <c r="G9" s="24">
        <v>26355.736000000001</v>
      </c>
      <c r="H9" s="24">
        <v>30.785499999999999</v>
      </c>
      <c r="I9" s="24">
        <v>0</v>
      </c>
    </row>
    <row r="10" spans="1:10" s="4" customFormat="1" ht="17.25" customHeight="1">
      <c r="A10" s="2" t="s">
        <v>103</v>
      </c>
      <c r="B10" s="36">
        <v>218409.91639999999</v>
      </c>
      <c r="C10" s="24">
        <v>36027.454299999998</v>
      </c>
      <c r="D10" s="24">
        <v>486.74200000000002</v>
      </c>
      <c r="E10" s="24">
        <v>26.944600000000001</v>
      </c>
      <c r="F10" s="36">
        <v>288010.4866</v>
      </c>
      <c r="G10" s="24">
        <v>20367.057799999999</v>
      </c>
      <c r="H10" s="24">
        <v>3.5676999999999999</v>
      </c>
      <c r="I10" s="24">
        <v>0</v>
      </c>
    </row>
    <row r="11" spans="1:10" s="4" customFormat="1" ht="17.25" customHeight="1">
      <c r="A11" s="2" t="s">
        <v>104</v>
      </c>
      <c r="B11" s="36">
        <v>217711.4546</v>
      </c>
      <c r="C11" s="24">
        <v>25199.273300000001</v>
      </c>
      <c r="D11" s="24">
        <v>503.46910000000003</v>
      </c>
      <c r="E11" s="24">
        <v>31.489100000000001</v>
      </c>
      <c r="F11" s="36">
        <v>259802.23759999999</v>
      </c>
      <c r="G11" s="24">
        <v>21184.522300000001</v>
      </c>
      <c r="H11" s="24">
        <v>0.39179999999999998</v>
      </c>
      <c r="I11" s="24">
        <v>0</v>
      </c>
    </row>
    <row r="12" spans="1:10" s="4" customFormat="1" ht="17.25" customHeight="1">
      <c r="A12" s="2" t="s">
        <v>105</v>
      </c>
      <c r="B12" s="36">
        <v>183085.09909999999</v>
      </c>
      <c r="C12" s="24">
        <v>27211.9895</v>
      </c>
      <c r="D12" s="24">
        <v>308.65170000000001</v>
      </c>
      <c r="E12" s="24">
        <v>15.9102</v>
      </c>
      <c r="F12" s="36">
        <v>253072.2597</v>
      </c>
      <c r="G12" s="24">
        <v>17225.7369</v>
      </c>
      <c r="H12" s="24">
        <v>5.0792000000000002</v>
      </c>
      <c r="I12" s="24">
        <v>0</v>
      </c>
    </row>
    <row r="13" spans="1:10" s="4" customFormat="1" ht="17.25" customHeight="1">
      <c r="A13" s="2" t="s">
        <v>106</v>
      </c>
      <c r="B13" s="36">
        <v>166426.78</v>
      </c>
      <c r="C13" s="24">
        <v>29346.19</v>
      </c>
      <c r="D13" s="24">
        <v>528.09</v>
      </c>
      <c r="E13" s="24">
        <v>16.95</v>
      </c>
      <c r="F13" s="36">
        <v>251807.32</v>
      </c>
      <c r="G13" s="24">
        <v>19933.259999999998</v>
      </c>
      <c r="H13" s="24">
        <v>1.45</v>
      </c>
      <c r="I13" s="24">
        <v>0</v>
      </c>
    </row>
    <row r="14" spans="1:10" s="4" customFormat="1" ht="17.25" customHeight="1">
      <c r="A14" s="2" t="s">
        <v>108</v>
      </c>
      <c r="B14" s="36">
        <v>204609.6348</v>
      </c>
      <c r="C14" s="24">
        <v>25812.838400000001</v>
      </c>
      <c r="D14" s="24">
        <v>288.91219999999998</v>
      </c>
      <c r="E14" s="24">
        <v>67.592100000000002</v>
      </c>
      <c r="F14" s="36">
        <v>276076.2905</v>
      </c>
      <c r="G14" s="24">
        <v>22793.785100000001</v>
      </c>
      <c r="H14" s="24">
        <v>3.62</v>
      </c>
      <c r="I14" s="24">
        <v>0</v>
      </c>
    </row>
    <row r="15" spans="1:10" s="4" customFormat="1" ht="17.25" customHeight="1">
      <c r="A15" s="2" t="s">
        <v>109</v>
      </c>
      <c r="B15" s="36">
        <v>220835.9</v>
      </c>
      <c r="C15" s="24">
        <v>26197.759999999998</v>
      </c>
      <c r="D15" s="24">
        <v>975.58</v>
      </c>
      <c r="E15" s="24">
        <v>197.11</v>
      </c>
      <c r="F15" s="36">
        <v>187120.49</v>
      </c>
      <c r="G15" s="24">
        <v>12296.19</v>
      </c>
      <c r="H15" s="24">
        <v>35.67</v>
      </c>
      <c r="I15" s="24">
        <v>0</v>
      </c>
    </row>
    <row r="16" spans="1:10" s="4" customFormat="1" ht="17.25" customHeight="1">
      <c r="A16" s="2" t="s">
        <v>107</v>
      </c>
      <c r="B16" s="36">
        <v>206384.50090000001</v>
      </c>
      <c r="C16" s="24">
        <v>32384.7873</v>
      </c>
      <c r="D16" s="24">
        <v>903.58500000000004</v>
      </c>
      <c r="E16" s="24">
        <v>50.237000000000002</v>
      </c>
      <c r="F16" s="36">
        <v>142217.0485</v>
      </c>
      <c r="G16" s="24">
        <v>13955.9966</v>
      </c>
      <c r="H16" s="24">
        <v>8.3978000000000002</v>
      </c>
      <c r="I16" s="24">
        <v>0</v>
      </c>
    </row>
    <row r="17" spans="1:9" s="4" customFormat="1" ht="15" customHeight="1">
      <c r="A17" s="511" t="s">
        <v>887</v>
      </c>
      <c r="B17" s="511"/>
      <c r="C17" s="511"/>
      <c r="D17" s="511"/>
      <c r="E17" s="511"/>
      <c r="F17" s="511"/>
      <c r="G17" s="511"/>
      <c r="H17" s="511"/>
      <c r="I17" s="511"/>
    </row>
    <row r="18" spans="1:9" s="4" customFormat="1" ht="13.5" customHeight="1">
      <c r="A18" s="511" t="s">
        <v>498</v>
      </c>
      <c r="B18" s="511"/>
      <c r="C18" s="511"/>
      <c r="D18" s="511"/>
      <c r="E18" s="511"/>
      <c r="F18" s="511"/>
      <c r="G18" s="511"/>
      <c r="H18" s="511"/>
      <c r="I18" s="511"/>
    </row>
    <row r="19" spans="1:9" s="4" customFormat="1" ht="28.4" customHeight="1"/>
  </sheetData>
  <mergeCells count="6">
    <mergeCell ref="A18:I18"/>
    <mergeCell ref="A1:J1"/>
    <mergeCell ref="A2:A3"/>
    <mergeCell ref="B2:E2"/>
    <mergeCell ref="F2:I2"/>
    <mergeCell ref="A17:I17"/>
  </mergeCells>
  <pageMargins left="0.78431372549019618" right="0.78431372549019618" top="0.98039215686274517" bottom="0.98039215686274517" header="0.50980392156862753" footer="0.50980392156862753"/>
  <pageSetup paperSize="9" scale="66"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M9" sqref="M9"/>
    </sheetView>
  </sheetViews>
  <sheetFormatPr defaultRowHeight="12.5"/>
  <cols>
    <col min="1" max="1" width="14.7265625" bestFit="1" customWidth="1"/>
    <col min="2" max="2" width="11.54296875" bestFit="1" customWidth="1"/>
    <col min="3" max="3" width="12.1796875" bestFit="1" customWidth="1"/>
    <col min="4" max="4" width="12" bestFit="1" customWidth="1"/>
    <col min="5" max="5" width="12.1796875" bestFit="1" customWidth="1"/>
    <col min="6" max="6" width="11.26953125" bestFit="1" customWidth="1"/>
    <col min="7" max="7" width="12.1796875" bestFit="1" customWidth="1"/>
    <col min="8" max="8" width="9" bestFit="1" customWidth="1"/>
    <col min="9" max="9" width="11.7265625" bestFit="1" customWidth="1"/>
    <col min="10" max="10" width="4.7265625" bestFit="1" customWidth="1"/>
  </cols>
  <sheetData>
    <row r="1" spans="1:9" ht="13.5" customHeight="1">
      <c r="A1" s="452" t="s">
        <v>2</v>
      </c>
      <c r="B1" s="452"/>
      <c r="C1" s="452"/>
      <c r="D1" s="452"/>
      <c r="E1" s="452"/>
      <c r="F1" s="452"/>
      <c r="G1" s="452"/>
      <c r="H1" s="452"/>
      <c r="I1" s="452"/>
    </row>
    <row r="2" spans="1:9" s="4" customFormat="1" ht="20.25" customHeight="1">
      <c r="A2" s="461" t="s">
        <v>90</v>
      </c>
      <c r="B2" s="464" t="s">
        <v>91</v>
      </c>
      <c r="C2" s="465"/>
      <c r="D2" s="465"/>
      <c r="E2" s="465"/>
      <c r="F2" s="465"/>
      <c r="G2" s="465"/>
      <c r="H2" s="465"/>
      <c r="I2" s="466"/>
    </row>
    <row r="3" spans="1:9" s="4" customFormat="1" ht="18" customHeight="1">
      <c r="A3" s="462"/>
      <c r="B3" s="464" t="s">
        <v>92</v>
      </c>
      <c r="C3" s="465"/>
      <c r="D3" s="465"/>
      <c r="E3" s="465"/>
      <c r="F3" s="465"/>
      <c r="G3" s="466"/>
      <c r="H3" s="467" t="s">
        <v>93</v>
      </c>
      <c r="I3" s="468"/>
    </row>
    <row r="4" spans="1:9" s="4" customFormat="1" ht="26.25" customHeight="1">
      <c r="A4" s="462"/>
      <c r="B4" s="469" t="s">
        <v>94</v>
      </c>
      <c r="C4" s="470"/>
      <c r="D4" s="469" t="s">
        <v>95</v>
      </c>
      <c r="E4" s="470"/>
      <c r="F4" s="469" t="s">
        <v>96</v>
      </c>
      <c r="G4" s="470"/>
      <c r="H4" s="453" t="s">
        <v>97</v>
      </c>
      <c r="I4" s="459" t="s">
        <v>98</v>
      </c>
    </row>
    <row r="5" spans="1:9" s="4" customFormat="1" ht="27.75" customHeight="1">
      <c r="A5" s="463"/>
      <c r="B5" s="9" t="s">
        <v>97</v>
      </c>
      <c r="C5" s="10" t="s">
        <v>98</v>
      </c>
      <c r="D5" s="9" t="s">
        <v>97</v>
      </c>
      <c r="E5" s="10" t="s">
        <v>98</v>
      </c>
      <c r="F5" s="9" t="s">
        <v>97</v>
      </c>
      <c r="G5" s="10" t="s">
        <v>98</v>
      </c>
      <c r="H5" s="454"/>
      <c r="I5" s="460"/>
    </row>
    <row r="6" spans="1:9" s="4" customFormat="1" ht="18" customHeight="1">
      <c r="A6" s="2" t="s">
        <v>28</v>
      </c>
      <c r="B6" s="11">
        <v>63</v>
      </c>
      <c r="C6" s="24">
        <v>23015.99</v>
      </c>
      <c r="D6" s="11">
        <v>4</v>
      </c>
      <c r="E6" s="24">
        <v>4636.33</v>
      </c>
      <c r="F6" s="11">
        <v>4</v>
      </c>
      <c r="G6" s="24">
        <v>941.23</v>
      </c>
      <c r="H6" s="11">
        <v>71</v>
      </c>
      <c r="I6" s="25">
        <v>28593.55</v>
      </c>
    </row>
    <row r="7" spans="1:9" s="4" customFormat="1" ht="18" customHeight="1">
      <c r="A7" s="2" t="s">
        <v>29</v>
      </c>
      <c r="B7" s="11">
        <v>42</v>
      </c>
      <c r="C7" s="24">
        <v>15936.51</v>
      </c>
      <c r="D7" s="11">
        <v>4</v>
      </c>
      <c r="E7" s="24">
        <v>3641.83</v>
      </c>
      <c r="F7" s="11">
        <v>3</v>
      </c>
      <c r="G7" s="24">
        <v>478.38</v>
      </c>
      <c r="H7" s="11">
        <v>49</v>
      </c>
      <c r="I7" s="25">
        <v>20056.72</v>
      </c>
    </row>
    <row r="8" spans="1:9" s="4" customFormat="1" ht="18" customHeight="1">
      <c r="A8" s="2" t="s">
        <v>99</v>
      </c>
      <c r="B8" s="11">
        <v>3</v>
      </c>
      <c r="C8" s="24">
        <v>24.55</v>
      </c>
      <c r="D8" s="11">
        <v>1</v>
      </c>
      <c r="E8" s="24">
        <v>31.82</v>
      </c>
      <c r="F8" s="11">
        <v>0</v>
      </c>
      <c r="G8" s="24">
        <v>0</v>
      </c>
      <c r="H8" s="11">
        <v>4</v>
      </c>
      <c r="I8" s="25">
        <v>56.37</v>
      </c>
    </row>
    <row r="9" spans="1:9" s="4" customFormat="1" ht="18" customHeight="1">
      <c r="A9" s="2" t="s">
        <v>100</v>
      </c>
      <c r="B9" s="11">
        <v>5</v>
      </c>
      <c r="C9" s="24">
        <v>249.17</v>
      </c>
      <c r="D9" s="11">
        <v>0</v>
      </c>
      <c r="E9" s="24">
        <v>0</v>
      </c>
      <c r="F9" s="11">
        <v>0</v>
      </c>
      <c r="G9" s="24">
        <v>0</v>
      </c>
      <c r="H9" s="11">
        <v>5</v>
      </c>
      <c r="I9" s="25">
        <v>249.17</v>
      </c>
    </row>
    <row r="10" spans="1:9" s="4" customFormat="1" ht="18" customHeight="1">
      <c r="A10" s="2" t="s">
        <v>101</v>
      </c>
      <c r="B10" s="11">
        <v>4</v>
      </c>
      <c r="C10" s="24">
        <v>5181.32</v>
      </c>
      <c r="D10" s="11">
        <v>0</v>
      </c>
      <c r="E10" s="24">
        <v>0</v>
      </c>
      <c r="F10" s="11">
        <v>0</v>
      </c>
      <c r="G10" s="24">
        <v>0</v>
      </c>
      <c r="H10" s="11">
        <v>4</v>
      </c>
      <c r="I10" s="25">
        <v>5181.32</v>
      </c>
    </row>
    <row r="11" spans="1:9" s="4" customFormat="1" ht="18" customHeight="1">
      <c r="A11" s="2" t="s">
        <v>102</v>
      </c>
      <c r="B11" s="11">
        <v>4</v>
      </c>
      <c r="C11" s="24">
        <v>2389.4</v>
      </c>
      <c r="D11" s="11">
        <v>0</v>
      </c>
      <c r="E11" s="24">
        <v>0</v>
      </c>
      <c r="F11" s="11">
        <v>1</v>
      </c>
      <c r="G11" s="24">
        <v>474</v>
      </c>
      <c r="H11" s="11">
        <v>5</v>
      </c>
      <c r="I11" s="25">
        <v>2863.4</v>
      </c>
    </row>
    <row r="12" spans="1:9" s="4" customFormat="1" ht="18" customHeight="1">
      <c r="A12" s="2" t="s">
        <v>103</v>
      </c>
      <c r="B12" s="11">
        <v>4</v>
      </c>
      <c r="C12" s="24">
        <v>1150.55</v>
      </c>
      <c r="D12" s="11">
        <v>1</v>
      </c>
      <c r="E12" s="24">
        <v>3582.08</v>
      </c>
      <c r="F12" s="11">
        <v>0</v>
      </c>
      <c r="G12" s="24">
        <v>0</v>
      </c>
      <c r="H12" s="11">
        <v>5</v>
      </c>
      <c r="I12" s="25">
        <v>4732.63</v>
      </c>
    </row>
    <row r="13" spans="1:9" s="4" customFormat="1" ht="18" customHeight="1">
      <c r="A13" s="2" t="s">
        <v>104</v>
      </c>
      <c r="B13" s="11">
        <v>12</v>
      </c>
      <c r="C13" s="24">
        <v>1502.41</v>
      </c>
      <c r="D13" s="11">
        <v>0</v>
      </c>
      <c r="E13" s="24">
        <v>0</v>
      </c>
      <c r="F13" s="11">
        <v>0</v>
      </c>
      <c r="G13" s="24">
        <v>0</v>
      </c>
      <c r="H13" s="11">
        <v>12</v>
      </c>
      <c r="I13" s="25">
        <v>1502.41</v>
      </c>
    </row>
    <row r="14" spans="1:9" s="4" customFormat="1" ht="18" customHeight="1">
      <c r="A14" s="2" t="s">
        <v>105</v>
      </c>
      <c r="B14" s="11">
        <v>4</v>
      </c>
      <c r="C14" s="24">
        <v>12.77</v>
      </c>
      <c r="D14" s="11">
        <v>0</v>
      </c>
      <c r="E14" s="24">
        <v>0</v>
      </c>
      <c r="F14" s="11">
        <v>0</v>
      </c>
      <c r="G14" s="24">
        <v>0</v>
      </c>
      <c r="H14" s="11">
        <v>4</v>
      </c>
      <c r="I14" s="25">
        <v>12.77</v>
      </c>
    </row>
    <row r="15" spans="1:9" s="4" customFormat="1" ht="18" customHeight="1">
      <c r="A15" s="2" t="s">
        <v>106</v>
      </c>
      <c r="B15" s="11">
        <v>1</v>
      </c>
      <c r="C15" s="24">
        <v>0.83</v>
      </c>
      <c r="D15" s="11">
        <v>1</v>
      </c>
      <c r="E15" s="24">
        <v>8.64</v>
      </c>
      <c r="F15" s="11">
        <v>1</v>
      </c>
      <c r="G15" s="24">
        <v>0.76</v>
      </c>
      <c r="H15" s="11">
        <v>3</v>
      </c>
      <c r="I15" s="25">
        <v>10.23</v>
      </c>
    </row>
    <row r="16" spans="1:9" s="4" customFormat="1" ht="18" customHeight="1">
      <c r="A16" s="2" t="s">
        <v>108</v>
      </c>
      <c r="B16" s="11">
        <v>1</v>
      </c>
      <c r="C16" s="24">
        <v>326.11</v>
      </c>
      <c r="D16" s="11">
        <v>1</v>
      </c>
      <c r="E16" s="24">
        <v>19.29</v>
      </c>
      <c r="F16" s="11">
        <v>1</v>
      </c>
      <c r="G16" s="24">
        <v>3.62</v>
      </c>
      <c r="H16" s="11">
        <v>3</v>
      </c>
      <c r="I16" s="25">
        <v>349.02</v>
      </c>
    </row>
    <row r="17" spans="1:9" s="4" customFormat="1" ht="18" customHeight="1">
      <c r="A17" s="2" t="s">
        <v>109</v>
      </c>
      <c r="B17" s="11">
        <v>3</v>
      </c>
      <c r="C17" s="24">
        <v>5078.96</v>
      </c>
      <c r="D17" s="11">
        <v>0</v>
      </c>
      <c r="E17" s="24">
        <v>0</v>
      </c>
      <c r="F17" s="11">
        <v>0</v>
      </c>
      <c r="G17" s="24">
        <v>0</v>
      </c>
      <c r="H17" s="11">
        <v>3</v>
      </c>
      <c r="I17" s="25">
        <v>5078.96</v>
      </c>
    </row>
    <row r="18" spans="1:9" s="4" customFormat="1" ht="18" customHeight="1">
      <c r="A18" s="2" t="s">
        <v>107</v>
      </c>
      <c r="B18" s="11">
        <v>1</v>
      </c>
      <c r="C18" s="24">
        <v>20.440000000000001</v>
      </c>
      <c r="D18" s="11">
        <v>0</v>
      </c>
      <c r="E18" s="24">
        <v>0</v>
      </c>
      <c r="F18" s="11">
        <v>0</v>
      </c>
      <c r="G18" s="24">
        <v>0</v>
      </c>
      <c r="H18" s="11">
        <v>1</v>
      </c>
      <c r="I18" s="25">
        <v>20.440000000000001</v>
      </c>
    </row>
    <row r="19" spans="1:9" s="4" customFormat="1" ht="15" customHeight="1">
      <c r="A19" s="451" t="s">
        <v>887</v>
      </c>
      <c r="B19" s="451"/>
      <c r="C19" s="451"/>
      <c r="D19" s="451"/>
      <c r="E19" s="451"/>
      <c r="F19" s="451"/>
      <c r="G19" s="451"/>
      <c r="H19" s="451"/>
      <c r="I19" s="451"/>
    </row>
    <row r="20" spans="1:9" s="4" customFormat="1" ht="13.5" customHeight="1">
      <c r="A20" s="451" t="s">
        <v>77</v>
      </c>
      <c r="B20" s="451"/>
      <c r="C20" s="451"/>
      <c r="D20" s="451"/>
      <c r="E20" s="451"/>
      <c r="F20" s="451"/>
      <c r="G20" s="451"/>
      <c r="H20" s="451"/>
      <c r="I20" s="451"/>
    </row>
    <row r="21" spans="1:9" s="4" customFormat="1" ht="28.4" customHeight="1"/>
  </sheetData>
  <mergeCells count="12">
    <mergeCell ref="A19:I19"/>
    <mergeCell ref="A20:I20"/>
    <mergeCell ref="A1:I1"/>
    <mergeCell ref="A2:A5"/>
    <mergeCell ref="B2:I2"/>
    <mergeCell ref="B3:G3"/>
    <mergeCell ref="H3:I3"/>
    <mergeCell ref="B4:C4"/>
    <mergeCell ref="D4:E4"/>
    <mergeCell ref="F4:G4"/>
    <mergeCell ref="H4:H5"/>
    <mergeCell ref="I4:I5"/>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I6" sqref="I6:I16"/>
    </sheetView>
  </sheetViews>
  <sheetFormatPr defaultRowHeight="12.5"/>
  <cols>
    <col min="1" max="8" width="12.1796875" bestFit="1" customWidth="1"/>
    <col min="9" max="9" width="12.453125" bestFit="1" customWidth="1"/>
    <col min="10" max="10" width="4.7265625" bestFit="1" customWidth="1"/>
  </cols>
  <sheetData>
    <row r="1" spans="1:9" ht="17.25" customHeight="1">
      <c r="A1" s="531" t="s">
        <v>531</v>
      </c>
      <c r="B1" s="531"/>
      <c r="C1" s="531"/>
      <c r="D1" s="531"/>
      <c r="E1" s="531"/>
      <c r="F1" s="531"/>
      <c r="G1" s="531"/>
      <c r="H1" s="531"/>
      <c r="I1" s="531"/>
    </row>
    <row r="2" spans="1:9" s="4" customFormat="1" ht="18" customHeight="1">
      <c r="A2" s="518" t="s">
        <v>149</v>
      </c>
      <c r="B2" s="467" t="s">
        <v>532</v>
      </c>
      <c r="C2" s="522"/>
      <c r="D2" s="522"/>
      <c r="E2" s="468"/>
      <c r="F2" s="467" t="s">
        <v>500</v>
      </c>
      <c r="G2" s="522"/>
      <c r="H2" s="522"/>
      <c r="I2" s="468"/>
    </row>
    <row r="3" spans="1:9" s="4" customFormat="1" ht="18" customHeight="1">
      <c r="A3" s="519"/>
      <c r="B3" s="23" t="s">
        <v>527</v>
      </c>
      <c r="C3" s="23" t="s">
        <v>533</v>
      </c>
      <c r="D3" s="23" t="s">
        <v>529</v>
      </c>
      <c r="E3" s="23" t="s">
        <v>530</v>
      </c>
      <c r="F3" s="23" t="s">
        <v>527</v>
      </c>
      <c r="G3" s="23" t="s">
        <v>528</v>
      </c>
      <c r="H3" s="23" t="s">
        <v>529</v>
      </c>
      <c r="I3" s="23" t="s">
        <v>530</v>
      </c>
    </row>
    <row r="4" spans="1:9" s="4" customFormat="1" ht="16.5" customHeight="1">
      <c r="A4" s="2" t="s">
        <v>28</v>
      </c>
      <c r="B4" s="36">
        <v>3719229.9870000002</v>
      </c>
      <c r="C4" s="36">
        <v>828483.42599999998</v>
      </c>
      <c r="D4" s="24">
        <v>70716.607310000007</v>
      </c>
      <c r="E4" s="24">
        <v>36497.05371</v>
      </c>
      <c r="F4" s="36">
        <v>2646030.736</v>
      </c>
      <c r="G4" s="36">
        <v>578570.96849999996</v>
      </c>
      <c r="H4" s="36">
        <v>242227.87289999999</v>
      </c>
      <c r="I4" s="36">
        <v>396594.59090000001</v>
      </c>
    </row>
    <row r="5" spans="1:9" s="4" customFormat="1" ht="16.5" customHeight="1">
      <c r="A5" s="2" t="s">
        <v>29</v>
      </c>
      <c r="B5" s="36">
        <v>3158146.915</v>
      </c>
      <c r="C5" s="36">
        <v>834396.50760000001</v>
      </c>
      <c r="D5" s="24">
        <v>61814.313909999997</v>
      </c>
      <c r="E5" s="24">
        <v>30259.894189999999</v>
      </c>
      <c r="F5" s="36">
        <v>2309344.3670000001</v>
      </c>
      <c r="G5" s="36">
        <v>870727.00470000005</v>
      </c>
      <c r="H5" s="36">
        <v>384792.47489999997</v>
      </c>
      <c r="I5" s="36">
        <v>773689.80960000004</v>
      </c>
    </row>
    <row r="6" spans="1:9" s="4" customFormat="1" ht="16.5" customHeight="1">
      <c r="A6" s="2" t="s">
        <v>99</v>
      </c>
      <c r="B6" s="36">
        <v>277112.51935000002</v>
      </c>
      <c r="C6" s="24">
        <v>74400.988528000002</v>
      </c>
      <c r="D6" s="24">
        <v>6549.2537249999996</v>
      </c>
      <c r="E6" s="24">
        <v>3222.1359050000001</v>
      </c>
      <c r="F6" s="36">
        <v>189409.033318</v>
      </c>
      <c r="G6" s="24">
        <v>47929.713660000001</v>
      </c>
      <c r="H6" s="24">
        <v>42277.962519000001</v>
      </c>
      <c r="I6" s="24">
        <v>70453.477618000004</v>
      </c>
    </row>
    <row r="7" spans="1:9" s="4" customFormat="1" ht="16.5" customHeight="1">
      <c r="A7" s="2" t="s">
        <v>100</v>
      </c>
      <c r="B7" s="36">
        <v>280201.81780000002</v>
      </c>
      <c r="C7" s="24">
        <v>68999.908909999998</v>
      </c>
      <c r="D7" s="24">
        <v>5610.2735190000003</v>
      </c>
      <c r="E7" s="24">
        <v>1953.795991</v>
      </c>
      <c r="F7" s="36">
        <v>176634.46599999999</v>
      </c>
      <c r="G7" s="24">
        <v>73280.278770000004</v>
      </c>
      <c r="H7" s="24">
        <v>27977.97078</v>
      </c>
      <c r="I7" s="24">
        <v>48600.8024</v>
      </c>
    </row>
    <row r="8" spans="1:9" s="4" customFormat="1" ht="16.5" customHeight="1">
      <c r="A8" s="2" t="s">
        <v>101</v>
      </c>
      <c r="B8" s="36">
        <v>230010.9975</v>
      </c>
      <c r="C8" s="24">
        <v>65885.423219999997</v>
      </c>
      <c r="D8" s="24">
        <v>3927.3389940000002</v>
      </c>
      <c r="E8" s="24">
        <v>1931.1169179999999</v>
      </c>
      <c r="F8" s="36">
        <v>146994.06700000001</v>
      </c>
      <c r="G8" s="24">
        <v>69168.708589999995</v>
      </c>
      <c r="H8" s="24">
        <v>23267.176769999998</v>
      </c>
      <c r="I8" s="24">
        <v>49944.281170000002</v>
      </c>
    </row>
    <row r="9" spans="1:9" s="4" customFormat="1" ht="16.5" customHeight="1">
      <c r="A9" s="2" t="s">
        <v>102</v>
      </c>
      <c r="B9" s="36">
        <v>256558.22630000001</v>
      </c>
      <c r="C9" s="24">
        <v>52368.909359999998</v>
      </c>
      <c r="D9" s="24">
        <v>3813.7766449999999</v>
      </c>
      <c r="E9" s="24">
        <v>1897.452587</v>
      </c>
      <c r="F9" s="36">
        <v>147284.10509999999</v>
      </c>
      <c r="G9" s="24">
        <v>54368.691350000001</v>
      </c>
      <c r="H9" s="24">
        <v>32075.581040000001</v>
      </c>
      <c r="I9" s="24">
        <v>88547.365510000003</v>
      </c>
    </row>
    <row r="10" spans="1:9" s="4" customFormat="1" ht="16.5" customHeight="1">
      <c r="A10" s="2" t="s">
        <v>103</v>
      </c>
      <c r="B10" s="36">
        <v>376350.93650000001</v>
      </c>
      <c r="C10" s="24">
        <v>98447.930319999999</v>
      </c>
      <c r="D10" s="24">
        <v>6269.513715</v>
      </c>
      <c r="E10" s="24">
        <v>2845.9585940000002</v>
      </c>
      <c r="F10" s="36">
        <v>284874.08360000001</v>
      </c>
      <c r="G10" s="36">
        <v>116136.8566</v>
      </c>
      <c r="H10" s="24">
        <v>30087.952799999999</v>
      </c>
      <c r="I10" s="36">
        <v>112011.6433</v>
      </c>
    </row>
    <row r="11" spans="1:9" s="4" customFormat="1" ht="16.5" customHeight="1">
      <c r="A11" s="2" t="s">
        <v>104</v>
      </c>
      <c r="B11" s="36">
        <v>320586.5074</v>
      </c>
      <c r="C11" s="24">
        <v>71494.916119999994</v>
      </c>
      <c r="D11" s="24">
        <v>4998.7338739999996</v>
      </c>
      <c r="E11" s="24">
        <v>3528.9424279999998</v>
      </c>
      <c r="F11" s="36">
        <v>269279.4093</v>
      </c>
      <c r="G11" s="36">
        <v>110146.3855</v>
      </c>
      <c r="H11" s="24">
        <v>33958.07056</v>
      </c>
      <c r="I11" s="24">
        <v>65835.100619999997</v>
      </c>
    </row>
    <row r="12" spans="1:9" s="4" customFormat="1" ht="16.5" customHeight="1">
      <c r="A12" s="2" t="s">
        <v>105</v>
      </c>
      <c r="B12" s="36">
        <v>263628.30619999999</v>
      </c>
      <c r="C12" s="24">
        <v>67220.010259999995</v>
      </c>
      <c r="D12" s="24">
        <v>5177.2983899999999</v>
      </c>
      <c r="E12" s="24">
        <v>1966.651439</v>
      </c>
      <c r="F12" s="36">
        <v>189706.19500000001</v>
      </c>
      <c r="G12" s="24">
        <v>68553.162030000007</v>
      </c>
      <c r="H12" s="24">
        <v>44934.430139999997</v>
      </c>
      <c r="I12" s="24">
        <v>57646.454489999996</v>
      </c>
    </row>
    <row r="13" spans="1:9" s="4" customFormat="1" ht="16.5" customHeight="1">
      <c r="A13" s="2" t="s">
        <v>106</v>
      </c>
      <c r="B13" s="36">
        <v>256796.91990000001</v>
      </c>
      <c r="C13" s="24">
        <v>85679.968989999994</v>
      </c>
      <c r="D13" s="24">
        <v>5730.3912659999996</v>
      </c>
      <c r="E13" s="24">
        <v>2585.5959929999999</v>
      </c>
      <c r="F13" s="36">
        <v>224826.36</v>
      </c>
      <c r="G13" s="24">
        <v>87589.924419999996</v>
      </c>
      <c r="H13" s="24">
        <v>39245.09276</v>
      </c>
      <c r="I13" s="24">
        <v>60972.664270000001</v>
      </c>
    </row>
    <row r="14" spans="1:9" s="4" customFormat="1" ht="16.5" customHeight="1">
      <c r="A14" s="2" t="s">
        <v>108</v>
      </c>
      <c r="B14" s="36">
        <v>306192.88309999998</v>
      </c>
      <c r="C14" s="24">
        <v>78210.498330000002</v>
      </c>
      <c r="D14" s="24">
        <v>4418.0483370000002</v>
      </c>
      <c r="E14" s="24">
        <v>3637.7195929999998</v>
      </c>
      <c r="F14" s="36">
        <v>232270.9535</v>
      </c>
      <c r="G14" s="24">
        <v>70152.757870000001</v>
      </c>
      <c r="H14" s="24">
        <v>51681.681409999997</v>
      </c>
      <c r="I14" s="24">
        <v>51380.840830000001</v>
      </c>
    </row>
    <row r="15" spans="1:9" s="4" customFormat="1" ht="16.5" customHeight="1">
      <c r="A15" s="2" t="s">
        <v>109</v>
      </c>
      <c r="B15" s="36">
        <v>299577.99780000001</v>
      </c>
      <c r="C15" s="24">
        <v>77123.448900000003</v>
      </c>
      <c r="D15" s="24">
        <v>6589.7331409999997</v>
      </c>
      <c r="E15" s="24">
        <v>3830.7280059999998</v>
      </c>
      <c r="F15" s="36">
        <v>247279.4693</v>
      </c>
      <c r="G15" s="24">
        <v>84985.145499999999</v>
      </c>
      <c r="H15" s="24">
        <v>32289.422299999998</v>
      </c>
      <c r="I15" s="24">
        <v>93767.146489999999</v>
      </c>
    </row>
    <row r="16" spans="1:9" s="4" customFormat="1" ht="16.5" customHeight="1">
      <c r="A16" s="2" t="s">
        <v>107</v>
      </c>
      <c r="B16" s="36">
        <v>291129.80290000001</v>
      </c>
      <c r="C16" s="24">
        <v>94564.504650000003</v>
      </c>
      <c r="D16" s="24">
        <v>8729.9523040000004</v>
      </c>
      <c r="E16" s="24">
        <v>2859.796738</v>
      </c>
      <c r="F16" s="36">
        <v>200786.22519999999</v>
      </c>
      <c r="G16" s="24">
        <v>88415.380439999994</v>
      </c>
      <c r="H16" s="24">
        <v>26997.13379</v>
      </c>
      <c r="I16" s="24">
        <v>74530.032900000006</v>
      </c>
    </row>
    <row r="17" spans="1:9" s="4" customFormat="1" ht="15" customHeight="1">
      <c r="A17" s="451" t="s">
        <v>887</v>
      </c>
      <c r="B17" s="451"/>
      <c r="C17" s="451"/>
      <c r="D17" s="451"/>
      <c r="E17" s="451"/>
      <c r="F17" s="451"/>
      <c r="G17" s="451"/>
      <c r="H17" s="451"/>
      <c r="I17" s="451"/>
    </row>
    <row r="18" spans="1:9" s="4" customFormat="1" ht="13.5" customHeight="1">
      <c r="A18" s="451" t="s">
        <v>241</v>
      </c>
      <c r="B18" s="451"/>
      <c r="C18" s="451"/>
      <c r="D18" s="451"/>
      <c r="E18" s="451"/>
      <c r="F18" s="451"/>
      <c r="G18" s="451"/>
      <c r="H18" s="451"/>
      <c r="I18" s="451"/>
    </row>
    <row r="19" spans="1:9" s="4" customFormat="1" ht="26.15" customHeight="1"/>
  </sheetData>
  <mergeCells count="6">
    <mergeCell ref="A18:I18"/>
    <mergeCell ref="A1:I1"/>
    <mergeCell ref="A2:A3"/>
    <mergeCell ref="B2:E2"/>
    <mergeCell ref="F2:I2"/>
    <mergeCell ref="A17:I17"/>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H25" sqref="H25"/>
    </sheetView>
  </sheetViews>
  <sheetFormatPr defaultRowHeight="12.5"/>
  <cols>
    <col min="1" max="9" width="12.1796875" bestFit="1" customWidth="1"/>
    <col min="10" max="10" width="4.7265625" bestFit="1" customWidth="1"/>
  </cols>
  <sheetData>
    <row r="1" spans="1:9" ht="15.75" customHeight="1">
      <c r="A1" s="531" t="s">
        <v>534</v>
      </c>
      <c r="B1" s="531"/>
      <c r="C1" s="531"/>
      <c r="D1" s="531"/>
      <c r="E1" s="531"/>
      <c r="F1" s="531"/>
      <c r="G1" s="531"/>
      <c r="H1" s="531"/>
      <c r="I1" s="531"/>
    </row>
    <row r="2" spans="1:9" s="4" customFormat="1" ht="18" customHeight="1">
      <c r="A2" s="518" t="s">
        <v>149</v>
      </c>
      <c r="B2" s="467" t="s">
        <v>532</v>
      </c>
      <c r="C2" s="522"/>
      <c r="D2" s="522"/>
      <c r="E2" s="468"/>
      <c r="F2" s="467" t="s">
        <v>500</v>
      </c>
      <c r="G2" s="522"/>
      <c r="H2" s="522"/>
      <c r="I2" s="468"/>
    </row>
    <row r="3" spans="1:9" s="4" customFormat="1" ht="18" customHeight="1">
      <c r="A3" s="519"/>
      <c r="B3" s="23" t="s">
        <v>527</v>
      </c>
      <c r="C3" s="23" t="s">
        <v>533</v>
      </c>
      <c r="D3" s="23" t="s">
        <v>529</v>
      </c>
      <c r="E3" s="23" t="s">
        <v>530</v>
      </c>
      <c r="F3" s="23" t="s">
        <v>527</v>
      </c>
      <c r="G3" s="23" t="s">
        <v>528</v>
      </c>
      <c r="H3" s="23" t="s">
        <v>529</v>
      </c>
      <c r="I3" s="23" t="s">
        <v>530</v>
      </c>
    </row>
    <row r="4" spans="1:9" s="4" customFormat="1" ht="17.25" customHeight="1">
      <c r="A4" s="2" t="s">
        <v>28</v>
      </c>
      <c r="B4" s="24">
        <v>33138.896777745998</v>
      </c>
      <c r="C4" s="24">
        <v>4977.6412007500003</v>
      </c>
      <c r="D4" s="24">
        <v>55.156286999999999</v>
      </c>
      <c r="E4" s="24">
        <v>22.945404499999999</v>
      </c>
      <c r="F4" s="24">
        <v>5702.8547054999999</v>
      </c>
      <c r="G4" s="24">
        <v>3164.63356475</v>
      </c>
      <c r="H4" s="24">
        <v>176.3905</v>
      </c>
      <c r="I4" s="24">
        <v>0</v>
      </c>
    </row>
    <row r="5" spans="1:9" s="4" customFormat="1" ht="17.25" customHeight="1">
      <c r="A5" s="2" t="s">
        <v>29</v>
      </c>
      <c r="B5" s="24">
        <v>32969.92467</v>
      </c>
      <c r="C5" s="24">
        <v>2182.0269899999998</v>
      </c>
      <c r="D5" s="24">
        <v>25.782543749999999</v>
      </c>
      <c r="E5" s="24">
        <v>0.35620000000000002</v>
      </c>
      <c r="F5" s="24">
        <v>346.17107679999998</v>
      </c>
      <c r="G5" s="24">
        <v>65.06337225</v>
      </c>
      <c r="H5" s="24">
        <v>0</v>
      </c>
      <c r="I5" s="24">
        <v>0</v>
      </c>
    </row>
    <row r="6" spans="1:9" s="4" customFormat="1" ht="17.25" customHeight="1">
      <c r="A6" s="2" t="s">
        <v>99</v>
      </c>
      <c r="B6" s="24">
        <v>1612.0490542499999</v>
      </c>
      <c r="C6" s="24">
        <v>92.481731999999994</v>
      </c>
      <c r="D6" s="24">
        <v>1.4069999999999999E-2</v>
      </c>
      <c r="E6" s="24">
        <v>0</v>
      </c>
      <c r="F6" s="24">
        <v>1048.27211225</v>
      </c>
      <c r="G6" s="24">
        <v>27.520912500000001</v>
      </c>
      <c r="H6" s="24">
        <v>0</v>
      </c>
      <c r="I6" s="24">
        <v>0</v>
      </c>
    </row>
    <row r="7" spans="1:9" s="4" customFormat="1" ht="17.25" customHeight="1">
      <c r="A7" s="2" t="s">
        <v>100</v>
      </c>
      <c r="B7" s="24">
        <v>1044.1472932500001</v>
      </c>
      <c r="C7" s="24">
        <v>98.081368749999996</v>
      </c>
      <c r="D7" s="24">
        <v>0</v>
      </c>
      <c r="E7" s="24">
        <v>0.35620000000000002</v>
      </c>
      <c r="F7" s="24">
        <v>744.97927149999998</v>
      </c>
      <c r="G7" s="24">
        <v>15.572435</v>
      </c>
      <c r="H7" s="24">
        <v>0</v>
      </c>
      <c r="I7" s="24">
        <v>0</v>
      </c>
    </row>
    <row r="8" spans="1:9" s="4" customFormat="1" ht="17.25" customHeight="1">
      <c r="A8" s="2" t="s">
        <v>101</v>
      </c>
      <c r="B8" s="24">
        <v>1674.9243187500001</v>
      </c>
      <c r="C8" s="24">
        <v>125.928481</v>
      </c>
      <c r="D8" s="24">
        <v>0</v>
      </c>
      <c r="E8" s="24">
        <v>0</v>
      </c>
      <c r="F8" s="24">
        <v>216.56674874999999</v>
      </c>
      <c r="G8" s="24">
        <v>14.33291275</v>
      </c>
      <c r="H8" s="24">
        <v>0</v>
      </c>
      <c r="I8" s="24">
        <v>0</v>
      </c>
    </row>
    <row r="9" spans="1:9" s="4" customFormat="1" ht="17.25" customHeight="1">
      <c r="A9" s="2" t="s">
        <v>102</v>
      </c>
      <c r="B9" s="24">
        <v>1730.120754</v>
      </c>
      <c r="C9" s="24">
        <v>60.674450499999999</v>
      </c>
      <c r="D9" s="24">
        <v>0</v>
      </c>
      <c r="E9" s="24">
        <v>0</v>
      </c>
      <c r="F9" s="24">
        <v>334.13618200000002</v>
      </c>
      <c r="G9" s="24">
        <v>0</v>
      </c>
      <c r="H9" s="24">
        <v>0</v>
      </c>
      <c r="I9" s="24">
        <v>0</v>
      </c>
    </row>
    <row r="10" spans="1:9" s="4" customFormat="1" ht="17.25" customHeight="1">
      <c r="A10" s="2" t="s">
        <v>103</v>
      </c>
      <c r="B10" s="24">
        <v>1850.256715</v>
      </c>
      <c r="C10" s="24">
        <v>224.7813405</v>
      </c>
      <c r="D10" s="24">
        <v>0</v>
      </c>
      <c r="E10" s="24">
        <v>0</v>
      </c>
      <c r="F10" s="24">
        <v>294.27007075</v>
      </c>
      <c r="G10" s="24">
        <v>0</v>
      </c>
      <c r="H10" s="24">
        <v>0</v>
      </c>
      <c r="I10" s="24">
        <v>0</v>
      </c>
    </row>
    <row r="11" spans="1:9" s="4" customFormat="1" ht="17.25" customHeight="1">
      <c r="A11" s="2" t="s">
        <v>104</v>
      </c>
      <c r="B11" s="24">
        <v>2805.3832027499998</v>
      </c>
      <c r="C11" s="24">
        <v>235.01594900000001</v>
      </c>
      <c r="D11" s="24">
        <v>3.5722499999999997E-2</v>
      </c>
      <c r="E11" s="24">
        <v>0</v>
      </c>
      <c r="F11" s="24">
        <v>280.74914100000001</v>
      </c>
      <c r="G11" s="24">
        <v>7.6371120000000001</v>
      </c>
      <c r="H11" s="24">
        <v>0</v>
      </c>
      <c r="I11" s="24">
        <v>0</v>
      </c>
    </row>
    <row r="12" spans="1:9" s="4" customFormat="1" ht="17.25" customHeight="1">
      <c r="A12" s="2" t="s">
        <v>105</v>
      </c>
      <c r="B12" s="24">
        <v>2998.1678219999999</v>
      </c>
      <c r="C12" s="24">
        <v>136.509953</v>
      </c>
      <c r="D12" s="24">
        <v>7.077E-2</v>
      </c>
      <c r="E12" s="24">
        <v>0</v>
      </c>
      <c r="F12" s="24">
        <v>347.80667599999998</v>
      </c>
      <c r="G12" s="24">
        <v>0</v>
      </c>
      <c r="H12" s="24">
        <v>0</v>
      </c>
      <c r="I12" s="24">
        <v>0</v>
      </c>
    </row>
    <row r="13" spans="1:9" s="4" customFormat="1" ht="17.25" customHeight="1">
      <c r="A13" s="2" t="s">
        <v>106</v>
      </c>
      <c r="B13" s="24">
        <v>2872.01195375</v>
      </c>
      <c r="C13" s="24">
        <v>307.13978274999999</v>
      </c>
      <c r="D13" s="24">
        <v>0</v>
      </c>
      <c r="E13" s="24">
        <v>0</v>
      </c>
      <c r="F13" s="24">
        <v>191.21925300000001</v>
      </c>
      <c r="G13" s="24">
        <v>0</v>
      </c>
      <c r="H13" s="24">
        <v>0</v>
      </c>
      <c r="I13" s="24">
        <v>0</v>
      </c>
    </row>
    <row r="14" spans="1:9" s="4" customFormat="1" ht="17.25" customHeight="1">
      <c r="A14" s="2" t="s">
        <v>108</v>
      </c>
      <c r="B14" s="24">
        <v>5884.5132270000004</v>
      </c>
      <c r="C14" s="24">
        <v>279.62738380000002</v>
      </c>
      <c r="D14" s="24">
        <v>7.9392275000000003</v>
      </c>
      <c r="E14" s="24">
        <v>0</v>
      </c>
      <c r="F14" s="24">
        <v>22.304772</v>
      </c>
      <c r="G14" s="24">
        <v>0</v>
      </c>
      <c r="H14" s="24">
        <v>0</v>
      </c>
      <c r="I14" s="24">
        <v>0</v>
      </c>
    </row>
    <row r="15" spans="1:9" s="4" customFormat="1" ht="17.25" customHeight="1">
      <c r="A15" s="2" t="s">
        <v>109</v>
      </c>
      <c r="B15" s="24">
        <v>5496.6220649999996</v>
      </c>
      <c r="C15" s="24">
        <v>373.440966</v>
      </c>
      <c r="D15" s="24">
        <v>7.9413162499999999</v>
      </c>
      <c r="E15" s="24">
        <v>0</v>
      </c>
      <c r="F15" s="24">
        <v>20.611093499999999</v>
      </c>
      <c r="G15" s="24">
        <v>0</v>
      </c>
      <c r="H15" s="24">
        <v>0</v>
      </c>
      <c r="I15" s="24">
        <v>0</v>
      </c>
    </row>
    <row r="16" spans="1:9" s="4" customFormat="1" ht="17.25" customHeight="1">
      <c r="A16" s="2" t="s">
        <v>107</v>
      </c>
      <c r="B16" s="24">
        <v>5001.7282610000002</v>
      </c>
      <c r="C16" s="24">
        <v>248.34558229999999</v>
      </c>
      <c r="D16" s="24">
        <v>9.7814374999999991</v>
      </c>
      <c r="E16" s="24">
        <v>0</v>
      </c>
      <c r="F16" s="24">
        <v>0</v>
      </c>
      <c r="G16" s="24">
        <v>0</v>
      </c>
      <c r="H16" s="24">
        <v>0</v>
      </c>
      <c r="I16" s="24">
        <v>0</v>
      </c>
    </row>
    <row r="17" spans="1:9" s="4" customFormat="1" ht="15" customHeight="1">
      <c r="A17" s="511" t="s">
        <v>887</v>
      </c>
      <c r="B17" s="511"/>
      <c r="C17" s="511"/>
      <c r="D17" s="511"/>
      <c r="E17" s="511"/>
      <c r="F17" s="511"/>
      <c r="G17" s="511"/>
      <c r="H17" s="511"/>
      <c r="I17" s="511"/>
    </row>
    <row r="18" spans="1:9" s="4" customFormat="1" ht="13.5" customHeight="1">
      <c r="A18" s="511" t="s">
        <v>208</v>
      </c>
      <c r="B18" s="511"/>
      <c r="C18" s="511"/>
      <c r="D18" s="511"/>
      <c r="E18" s="511"/>
      <c r="F18" s="511"/>
      <c r="G18" s="511"/>
      <c r="H18" s="511"/>
      <c r="I18" s="511"/>
    </row>
    <row r="19" spans="1:9" s="4" customFormat="1" ht="27.65" customHeight="1"/>
  </sheetData>
  <mergeCells count="6">
    <mergeCell ref="A18:I18"/>
    <mergeCell ref="A1:I1"/>
    <mergeCell ref="A2:A3"/>
    <mergeCell ref="B2:E2"/>
    <mergeCell ref="F2:I2"/>
    <mergeCell ref="A17:I17"/>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Normal="100" workbookViewId="0">
      <selection activeCell="H7" sqref="H7:H17"/>
    </sheetView>
  </sheetViews>
  <sheetFormatPr defaultRowHeight="12.5"/>
  <cols>
    <col min="1" max="1" width="12.1796875" bestFit="1" customWidth="1"/>
    <col min="2" max="2" width="8.26953125" bestFit="1" customWidth="1"/>
    <col min="3" max="3" width="10.1796875" bestFit="1" customWidth="1"/>
    <col min="4" max="4" width="13" bestFit="1" customWidth="1"/>
    <col min="5" max="5" width="10.1796875" bestFit="1" customWidth="1"/>
    <col min="6" max="6" width="12.7265625" bestFit="1" customWidth="1"/>
    <col min="7" max="7" width="11.453125" bestFit="1" customWidth="1"/>
    <col min="8" max="8" width="12.7265625" bestFit="1" customWidth="1"/>
    <col min="9" max="9" width="8.26953125" bestFit="1" customWidth="1"/>
    <col min="10" max="10" width="14.1796875" bestFit="1" customWidth="1"/>
    <col min="11" max="14" width="12.1796875" bestFit="1" customWidth="1"/>
    <col min="15" max="15" width="4.7265625" bestFit="1" customWidth="1"/>
  </cols>
  <sheetData>
    <row r="1" spans="1:14" ht="15.75" customHeight="1">
      <c r="A1" s="447" t="s">
        <v>24</v>
      </c>
      <c r="B1" s="447"/>
      <c r="C1" s="447"/>
      <c r="D1" s="447"/>
      <c r="E1" s="447"/>
      <c r="F1" s="447"/>
      <c r="G1" s="447"/>
      <c r="H1" s="447"/>
      <c r="I1" s="447"/>
      <c r="J1" s="447"/>
      <c r="K1" s="447"/>
      <c r="L1" s="447"/>
      <c r="M1" s="447"/>
    </row>
    <row r="2" spans="1:14" s="4" customFormat="1" ht="19.5" customHeight="1">
      <c r="A2" s="453" t="s">
        <v>121</v>
      </c>
      <c r="B2" s="453" t="s">
        <v>183</v>
      </c>
      <c r="C2" s="515" t="s">
        <v>155</v>
      </c>
      <c r="D2" s="543"/>
      <c r="E2" s="543"/>
      <c r="F2" s="516"/>
      <c r="G2" s="515" t="s">
        <v>156</v>
      </c>
      <c r="H2" s="543"/>
      <c r="I2" s="543"/>
      <c r="J2" s="516"/>
      <c r="K2" s="515" t="s">
        <v>157</v>
      </c>
      <c r="L2" s="543"/>
      <c r="M2" s="543"/>
      <c r="N2" s="516"/>
    </row>
    <row r="3" spans="1:14" s="4" customFormat="1" ht="36" customHeight="1">
      <c r="A3" s="555"/>
      <c r="B3" s="555"/>
      <c r="C3" s="515" t="s">
        <v>535</v>
      </c>
      <c r="D3" s="516"/>
      <c r="E3" s="469" t="s">
        <v>536</v>
      </c>
      <c r="F3" s="470"/>
      <c r="G3" s="515" t="s">
        <v>535</v>
      </c>
      <c r="H3" s="516"/>
      <c r="I3" s="469" t="s">
        <v>536</v>
      </c>
      <c r="J3" s="470"/>
      <c r="K3" s="515" t="s">
        <v>537</v>
      </c>
      <c r="L3" s="516"/>
      <c r="M3" s="515" t="s">
        <v>538</v>
      </c>
      <c r="N3" s="516"/>
    </row>
    <row r="4" spans="1:14" s="4" customFormat="1" ht="39" customHeight="1">
      <c r="A4" s="454"/>
      <c r="B4" s="454"/>
      <c r="C4" s="9" t="s">
        <v>495</v>
      </c>
      <c r="D4" s="14" t="s">
        <v>539</v>
      </c>
      <c r="E4" s="9" t="s">
        <v>495</v>
      </c>
      <c r="F4" s="14" t="s">
        <v>539</v>
      </c>
      <c r="G4" s="15" t="s">
        <v>454</v>
      </c>
      <c r="H4" s="14" t="s">
        <v>539</v>
      </c>
      <c r="I4" s="15" t="s">
        <v>454</v>
      </c>
      <c r="J4" s="14" t="s">
        <v>497</v>
      </c>
      <c r="K4" s="9" t="s">
        <v>496</v>
      </c>
      <c r="L4" s="14" t="s">
        <v>539</v>
      </c>
      <c r="M4" s="9" t="s">
        <v>495</v>
      </c>
      <c r="N4" s="14" t="s">
        <v>497</v>
      </c>
    </row>
    <row r="5" spans="1:14" s="4" customFormat="1" ht="27" customHeight="1">
      <c r="A5" s="2" t="s">
        <v>28</v>
      </c>
      <c r="B5" s="29">
        <v>243</v>
      </c>
      <c r="C5" s="36">
        <v>5901468</v>
      </c>
      <c r="D5" s="36">
        <v>111222.2865</v>
      </c>
      <c r="E5" s="24">
        <v>60205</v>
      </c>
      <c r="F5" s="24">
        <v>1214.22427672</v>
      </c>
      <c r="G5" s="39">
        <v>12764150</v>
      </c>
      <c r="H5" s="36">
        <v>245407.1838</v>
      </c>
      <c r="I5" s="36">
        <v>103589</v>
      </c>
      <c r="J5" s="24">
        <v>2054.4424410000001</v>
      </c>
      <c r="K5" s="24">
        <v>0</v>
      </c>
      <c r="L5" s="24">
        <v>0</v>
      </c>
      <c r="M5" s="24">
        <v>0</v>
      </c>
      <c r="N5" s="24">
        <v>0</v>
      </c>
    </row>
    <row r="6" spans="1:14" s="4" customFormat="1" ht="27" customHeight="1">
      <c r="A6" s="2" t="s">
        <v>29</v>
      </c>
      <c r="B6" s="29">
        <v>223</v>
      </c>
      <c r="C6" s="36">
        <v>4379215</v>
      </c>
      <c r="D6" s="24">
        <v>89002.727899999998</v>
      </c>
      <c r="E6" s="24">
        <v>58957</v>
      </c>
      <c r="F6" s="24">
        <v>1225.0773529799999</v>
      </c>
      <c r="G6" s="39">
        <v>15997860</v>
      </c>
      <c r="H6" s="36">
        <v>327013.13679999998</v>
      </c>
      <c r="I6" s="36">
        <v>120772</v>
      </c>
      <c r="J6" s="24">
        <v>2457.27729</v>
      </c>
      <c r="K6" s="24">
        <v>0</v>
      </c>
      <c r="L6" s="24">
        <v>0</v>
      </c>
      <c r="M6" s="24">
        <v>0</v>
      </c>
      <c r="N6" s="24">
        <v>0</v>
      </c>
    </row>
    <row r="7" spans="1:14" s="4" customFormat="1" ht="27" customHeight="1">
      <c r="A7" s="2" t="s">
        <v>99</v>
      </c>
      <c r="B7" s="29">
        <v>18</v>
      </c>
      <c r="C7" s="36">
        <v>246140</v>
      </c>
      <c r="D7" s="24">
        <v>4738.1117999999997</v>
      </c>
      <c r="E7" s="24">
        <v>66107</v>
      </c>
      <c r="F7" s="24">
        <v>1319.5983174600001</v>
      </c>
      <c r="G7" s="36">
        <v>1232112</v>
      </c>
      <c r="H7" s="24">
        <v>24097.958119999999</v>
      </c>
      <c r="I7" s="36">
        <v>122799</v>
      </c>
      <c r="J7" s="24">
        <v>2431.9299999999998</v>
      </c>
      <c r="K7" s="24">
        <v>0</v>
      </c>
      <c r="L7" s="24">
        <v>0</v>
      </c>
      <c r="M7" s="24">
        <v>0</v>
      </c>
      <c r="N7" s="24">
        <v>0</v>
      </c>
    </row>
    <row r="8" spans="1:14" s="4" customFormat="1" ht="27" customHeight="1">
      <c r="A8" s="2" t="s">
        <v>100</v>
      </c>
      <c r="B8" s="29">
        <v>22</v>
      </c>
      <c r="C8" s="36">
        <v>433988</v>
      </c>
      <c r="D8" s="24">
        <v>8498.0450999999994</v>
      </c>
      <c r="E8" s="24">
        <v>60668</v>
      </c>
      <c r="F8" s="24">
        <v>1254.5999999999999</v>
      </c>
      <c r="G8" s="36">
        <v>1145026</v>
      </c>
      <c r="H8" s="24">
        <v>22661.540420000001</v>
      </c>
      <c r="I8" s="36">
        <v>140085</v>
      </c>
      <c r="J8" s="24">
        <v>2848.5698339999999</v>
      </c>
      <c r="K8" s="24">
        <v>0</v>
      </c>
      <c r="L8" s="24">
        <v>0</v>
      </c>
      <c r="M8" s="24">
        <v>0</v>
      </c>
      <c r="N8" s="24">
        <v>0</v>
      </c>
    </row>
    <row r="9" spans="1:14" s="4" customFormat="1" ht="27" customHeight="1">
      <c r="A9" s="2" t="s">
        <v>101</v>
      </c>
      <c r="B9" s="29">
        <v>19</v>
      </c>
      <c r="C9" s="36">
        <v>415150</v>
      </c>
      <c r="D9" s="24">
        <v>8394.59</v>
      </c>
      <c r="E9" s="24">
        <v>67113</v>
      </c>
      <c r="F9" s="24">
        <v>1402.62</v>
      </c>
      <c r="G9" s="36">
        <v>1775758</v>
      </c>
      <c r="H9" s="24">
        <v>36063.303180000003</v>
      </c>
      <c r="I9" s="36">
        <v>141713</v>
      </c>
      <c r="J9" s="24">
        <v>2922.8726999999999</v>
      </c>
      <c r="K9" s="24">
        <v>0</v>
      </c>
      <c r="L9" s="24">
        <v>0</v>
      </c>
      <c r="M9" s="24">
        <v>0</v>
      </c>
      <c r="N9" s="24">
        <v>0</v>
      </c>
    </row>
    <row r="10" spans="1:14" s="4" customFormat="1" ht="27" customHeight="1">
      <c r="A10" s="2" t="s">
        <v>102</v>
      </c>
      <c r="B10" s="29">
        <v>23</v>
      </c>
      <c r="C10" s="36">
        <v>784301</v>
      </c>
      <c r="D10" s="24">
        <v>16198.302</v>
      </c>
      <c r="E10" s="24">
        <v>81493</v>
      </c>
      <c r="F10" s="24">
        <v>1747.60358378</v>
      </c>
      <c r="G10" s="36">
        <v>2193597</v>
      </c>
      <c r="H10" s="24">
        <v>46067.476569999999</v>
      </c>
      <c r="I10" s="36">
        <v>156910</v>
      </c>
      <c r="J10" s="24">
        <v>3349.4228629999998</v>
      </c>
      <c r="K10" s="24">
        <v>0</v>
      </c>
      <c r="L10" s="24">
        <v>0</v>
      </c>
      <c r="M10" s="24">
        <v>0</v>
      </c>
      <c r="N10" s="24">
        <v>0</v>
      </c>
    </row>
    <row r="11" spans="1:14" s="4" customFormat="1" ht="27" customHeight="1">
      <c r="A11" s="2" t="s">
        <v>103</v>
      </c>
      <c r="B11" s="29">
        <v>20</v>
      </c>
      <c r="C11" s="36">
        <v>578510</v>
      </c>
      <c r="D11" s="24">
        <v>11924.276</v>
      </c>
      <c r="E11" s="36">
        <v>122449</v>
      </c>
      <c r="F11" s="24">
        <v>2580.9419346200002</v>
      </c>
      <c r="G11" s="36">
        <v>1543335</v>
      </c>
      <c r="H11" s="24">
        <v>32496.357650000002</v>
      </c>
      <c r="I11" s="36">
        <v>179226</v>
      </c>
      <c r="J11" s="24">
        <v>3776.466848</v>
      </c>
      <c r="K11" s="24">
        <v>0</v>
      </c>
      <c r="L11" s="24">
        <v>0</v>
      </c>
      <c r="M11" s="24">
        <v>0</v>
      </c>
      <c r="N11" s="24">
        <v>0</v>
      </c>
    </row>
    <row r="12" spans="1:14" s="4" customFormat="1" ht="27" customHeight="1">
      <c r="A12" s="2" t="s">
        <v>104</v>
      </c>
      <c r="B12" s="29">
        <v>19</v>
      </c>
      <c r="C12" s="36">
        <v>545973</v>
      </c>
      <c r="D12" s="24">
        <v>11212.552299999999</v>
      </c>
      <c r="E12" s="36">
        <v>129129</v>
      </c>
      <c r="F12" s="24">
        <v>2693.7395364600002</v>
      </c>
      <c r="G12" s="36">
        <v>1391624</v>
      </c>
      <c r="H12" s="24">
        <v>28897.58613</v>
      </c>
      <c r="I12" s="36">
        <v>190842</v>
      </c>
      <c r="J12" s="24">
        <v>3978.0798289999998</v>
      </c>
      <c r="K12" s="24">
        <v>0</v>
      </c>
      <c r="L12" s="24">
        <v>0</v>
      </c>
      <c r="M12" s="24">
        <v>0</v>
      </c>
      <c r="N12" s="24">
        <v>0</v>
      </c>
    </row>
    <row r="13" spans="1:14" s="4" customFormat="1" ht="27" customHeight="1">
      <c r="A13" s="2" t="s">
        <v>105</v>
      </c>
      <c r="B13" s="29">
        <v>20</v>
      </c>
      <c r="C13" s="36">
        <v>288270</v>
      </c>
      <c r="D13" s="24">
        <v>5933.1112000000003</v>
      </c>
      <c r="E13" s="36">
        <v>106205</v>
      </c>
      <c r="F13" s="24">
        <v>1116.05</v>
      </c>
      <c r="G13" s="36">
        <v>1214282</v>
      </c>
      <c r="H13" s="24">
        <v>25267.643789999998</v>
      </c>
      <c r="I13" s="36">
        <v>151183</v>
      </c>
      <c r="J13" s="24">
        <v>3165.6364659999999</v>
      </c>
      <c r="K13" s="24">
        <v>0</v>
      </c>
      <c r="L13" s="24">
        <v>0</v>
      </c>
      <c r="M13" s="24">
        <v>0</v>
      </c>
      <c r="N13" s="24">
        <v>0</v>
      </c>
    </row>
    <row r="14" spans="1:14" s="4" customFormat="1" ht="27" customHeight="1">
      <c r="A14" s="2" t="s">
        <v>106</v>
      </c>
      <c r="B14" s="29">
        <v>20</v>
      </c>
      <c r="C14" s="36">
        <v>253948</v>
      </c>
      <c r="D14" s="24">
        <v>5252.2559000000001</v>
      </c>
      <c r="E14" s="36">
        <v>108704</v>
      </c>
      <c r="F14" s="24">
        <v>2284.1799999999998</v>
      </c>
      <c r="G14" s="36">
        <v>1077840</v>
      </c>
      <c r="H14" s="24">
        <v>22410.455900000001</v>
      </c>
      <c r="I14" s="36">
        <v>158416</v>
      </c>
      <c r="J14" s="24">
        <v>3313.8975679999999</v>
      </c>
      <c r="K14" s="24">
        <v>0</v>
      </c>
      <c r="L14" s="24">
        <v>0</v>
      </c>
      <c r="M14" s="24">
        <v>0</v>
      </c>
      <c r="N14" s="24">
        <v>0</v>
      </c>
    </row>
    <row r="15" spans="1:14" s="4" customFormat="1" ht="27" customHeight="1">
      <c r="A15" s="2" t="s">
        <v>108</v>
      </c>
      <c r="B15" s="29">
        <v>21</v>
      </c>
      <c r="C15" s="36">
        <v>237482</v>
      </c>
      <c r="D15" s="24">
        <v>4813.7728999999999</v>
      </c>
      <c r="E15" s="24">
        <v>44653</v>
      </c>
      <c r="F15" s="24">
        <v>936.19532821999996</v>
      </c>
      <c r="G15" s="36">
        <v>1547609</v>
      </c>
      <c r="H15" s="24">
        <v>31363.76467</v>
      </c>
      <c r="I15" s="36">
        <v>150999</v>
      </c>
      <c r="J15" s="24">
        <v>3082.4059430000002</v>
      </c>
      <c r="K15" s="24">
        <v>0</v>
      </c>
      <c r="L15" s="24">
        <v>0</v>
      </c>
      <c r="M15" s="24">
        <v>0</v>
      </c>
      <c r="N15" s="24">
        <v>0</v>
      </c>
    </row>
    <row r="16" spans="1:14" s="4" customFormat="1" ht="27" customHeight="1">
      <c r="A16" s="2" t="s">
        <v>109</v>
      </c>
      <c r="B16" s="29">
        <v>23</v>
      </c>
      <c r="C16" s="36">
        <v>310068</v>
      </c>
      <c r="D16" s="24">
        <v>6208.3990000000003</v>
      </c>
      <c r="E16" s="24">
        <v>39824</v>
      </c>
      <c r="F16" s="24">
        <v>820.39064656000005</v>
      </c>
      <c r="G16" s="36">
        <v>1339881</v>
      </c>
      <c r="H16" s="24">
        <v>26807.170719999998</v>
      </c>
      <c r="I16" s="24">
        <v>94791</v>
      </c>
      <c r="J16" s="24">
        <v>1903.411838</v>
      </c>
      <c r="K16" s="24">
        <v>0</v>
      </c>
      <c r="L16" s="24">
        <v>0</v>
      </c>
      <c r="M16" s="24">
        <v>0</v>
      </c>
      <c r="N16" s="24">
        <v>0</v>
      </c>
    </row>
    <row r="17" spans="1:14" s="4" customFormat="1" ht="27" customHeight="1">
      <c r="A17" s="2" t="s">
        <v>107</v>
      </c>
      <c r="B17" s="29">
        <v>18</v>
      </c>
      <c r="C17" s="36">
        <v>285385</v>
      </c>
      <c r="D17" s="24">
        <v>5829.3091999999997</v>
      </c>
      <c r="E17" s="24">
        <v>58957</v>
      </c>
      <c r="F17" s="24">
        <v>1225.0773529799999</v>
      </c>
      <c r="G17" s="36">
        <v>1536796</v>
      </c>
      <c r="H17" s="24">
        <v>30879.879639999999</v>
      </c>
      <c r="I17" s="36">
        <v>120772</v>
      </c>
      <c r="J17" s="24">
        <v>2457.27729</v>
      </c>
      <c r="K17" s="24">
        <v>0</v>
      </c>
      <c r="L17" s="24">
        <v>0</v>
      </c>
      <c r="M17" s="24">
        <v>0</v>
      </c>
      <c r="N17" s="24">
        <v>0</v>
      </c>
    </row>
    <row r="18" spans="1:14" s="4" customFormat="1" ht="19.5" customHeight="1">
      <c r="A18" s="511" t="s">
        <v>887</v>
      </c>
      <c r="B18" s="511"/>
      <c r="C18" s="511"/>
      <c r="D18" s="511"/>
      <c r="E18" s="511"/>
      <c r="F18" s="511"/>
      <c r="G18" s="511"/>
      <c r="H18" s="511"/>
      <c r="I18" s="511"/>
      <c r="J18" s="511"/>
      <c r="K18" s="511"/>
      <c r="L18" s="511"/>
      <c r="M18" s="511"/>
      <c r="N18" s="511"/>
    </row>
    <row r="19" spans="1:14" s="4" customFormat="1" ht="18" customHeight="1">
      <c r="A19" s="511" t="s">
        <v>540</v>
      </c>
      <c r="B19" s="511"/>
      <c r="C19" s="511"/>
      <c r="D19" s="511"/>
      <c r="E19" s="511"/>
      <c r="F19" s="511"/>
      <c r="G19" s="511"/>
      <c r="H19" s="511"/>
      <c r="I19" s="511"/>
      <c r="J19" s="511"/>
      <c r="K19" s="511"/>
      <c r="L19" s="511"/>
      <c r="M19" s="511"/>
      <c r="N19" s="511"/>
    </row>
    <row r="20" spans="1:14" s="4" customFormat="1" ht="27.65" customHeight="1"/>
  </sheetData>
  <mergeCells count="14">
    <mergeCell ref="A18:N18"/>
    <mergeCell ref="A19:N19"/>
    <mergeCell ref="A1:M1"/>
    <mergeCell ref="A2:A4"/>
    <mergeCell ref="B2:B4"/>
    <mergeCell ref="C2:F2"/>
    <mergeCell ref="G2:J2"/>
    <mergeCell ref="K2:N2"/>
    <mergeCell ref="C3:D3"/>
    <mergeCell ref="E3:F3"/>
    <mergeCell ref="G3:H3"/>
    <mergeCell ref="I3:J3"/>
    <mergeCell ref="K3:L3"/>
    <mergeCell ref="M3:N3"/>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selection activeCell="E6" sqref="E6:E16"/>
    </sheetView>
  </sheetViews>
  <sheetFormatPr defaultRowHeight="12.5"/>
  <cols>
    <col min="1" max="1" width="14.7265625" bestFit="1" customWidth="1"/>
    <col min="2" max="2" width="16.54296875" bestFit="1" customWidth="1"/>
    <col min="3" max="6" width="12.1796875" bestFit="1" customWidth="1"/>
    <col min="7" max="7" width="8" bestFit="1" customWidth="1"/>
    <col min="8" max="8" width="22.1796875" bestFit="1" customWidth="1"/>
    <col min="9" max="9" width="4.7265625" bestFit="1" customWidth="1"/>
  </cols>
  <sheetData>
    <row r="1" spans="1:8" ht="15" customHeight="1">
      <c r="A1" s="560" t="s">
        <v>541</v>
      </c>
      <c r="B1" s="560"/>
      <c r="C1" s="560"/>
      <c r="D1" s="560"/>
      <c r="E1" s="560"/>
      <c r="F1" s="560"/>
      <c r="G1" s="560"/>
      <c r="H1" s="560"/>
    </row>
    <row r="2" spans="1:8" s="4" customFormat="1" ht="18" customHeight="1">
      <c r="A2" s="461" t="s">
        <v>121</v>
      </c>
      <c r="B2" s="515" t="s">
        <v>155</v>
      </c>
      <c r="C2" s="516"/>
      <c r="D2" s="515" t="s">
        <v>156</v>
      </c>
      <c r="E2" s="516"/>
      <c r="F2" s="515" t="s">
        <v>157</v>
      </c>
      <c r="G2" s="516"/>
    </row>
    <row r="3" spans="1:8" s="4" customFormat="1" ht="37.5" customHeight="1">
      <c r="A3" s="463"/>
      <c r="B3" s="15" t="s">
        <v>463</v>
      </c>
      <c r="C3" s="9" t="s">
        <v>542</v>
      </c>
      <c r="D3" s="15" t="s">
        <v>463</v>
      </c>
      <c r="E3" s="9" t="s">
        <v>542</v>
      </c>
      <c r="F3" s="9" t="s">
        <v>543</v>
      </c>
      <c r="G3" s="9" t="s">
        <v>542</v>
      </c>
    </row>
    <row r="4" spans="1:8" s="4" customFormat="1" ht="18" customHeight="1">
      <c r="A4" s="2" t="s">
        <v>28</v>
      </c>
      <c r="B4" s="72">
        <v>308.58897999999999</v>
      </c>
      <c r="C4" s="72">
        <v>13.792949</v>
      </c>
      <c r="D4" s="72">
        <v>634.57266440000001</v>
      </c>
      <c r="E4" s="72">
        <v>13.22739331</v>
      </c>
      <c r="F4" s="73">
        <v>5.04E-2</v>
      </c>
      <c r="G4" s="73">
        <v>0</v>
      </c>
    </row>
    <row r="5" spans="1:8" s="4" customFormat="1" ht="18" customHeight="1">
      <c r="A5" s="2" t="s">
        <v>29</v>
      </c>
      <c r="B5" s="72">
        <v>1300.238699</v>
      </c>
      <c r="C5" s="72">
        <v>20.444777999999999</v>
      </c>
      <c r="D5" s="72">
        <v>1244.906234</v>
      </c>
      <c r="E5" s="72">
        <v>14.66654926</v>
      </c>
      <c r="F5" s="73">
        <v>0</v>
      </c>
      <c r="G5" s="73">
        <v>0</v>
      </c>
    </row>
    <row r="6" spans="1:8" s="4" customFormat="1" ht="18" customHeight="1">
      <c r="A6" s="2" t="s">
        <v>99</v>
      </c>
      <c r="B6" s="72">
        <v>58.395730999999998</v>
      </c>
      <c r="C6" s="72">
        <v>0.94437899999999997</v>
      </c>
      <c r="D6" s="72">
        <v>63.695625499999998</v>
      </c>
      <c r="E6" s="72">
        <v>1.6079706</v>
      </c>
      <c r="F6" s="73">
        <v>0</v>
      </c>
      <c r="G6" s="73">
        <v>0</v>
      </c>
    </row>
    <row r="7" spans="1:8" s="4" customFormat="1" ht="18" customHeight="1">
      <c r="A7" s="2" t="s">
        <v>100</v>
      </c>
      <c r="B7" s="72">
        <v>78.241282999999996</v>
      </c>
      <c r="C7" s="72">
        <v>0.59964499999999998</v>
      </c>
      <c r="D7" s="72">
        <v>84.1980255</v>
      </c>
      <c r="E7" s="72">
        <v>0.36052447999999998</v>
      </c>
      <c r="F7" s="73">
        <v>0</v>
      </c>
      <c r="G7" s="73">
        <v>0</v>
      </c>
    </row>
    <row r="8" spans="1:8" s="4" customFormat="1" ht="18" customHeight="1">
      <c r="A8" s="2" t="s">
        <v>101</v>
      </c>
      <c r="B8" s="72">
        <v>106.41117800000001</v>
      </c>
      <c r="C8" s="72">
        <v>2.3965890000000001</v>
      </c>
      <c r="D8" s="72">
        <v>119.303811</v>
      </c>
      <c r="E8" s="72">
        <v>1.6749462399999999</v>
      </c>
      <c r="F8" s="73">
        <v>0</v>
      </c>
      <c r="G8" s="73">
        <v>0</v>
      </c>
    </row>
    <row r="9" spans="1:8" s="4" customFormat="1" ht="18" customHeight="1">
      <c r="A9" s="2" t="s">
        <v>102</v>
      </c>
      <c r="B9" s="72">
        <v>163.704103</v>
      </c>
      <c r="C9" s="72">
        <v>7.4817390000000001</v>
      </c>
      <c r="D9" s="72">
        <v>158.13399000000001</v>
      </c>
      <c r="E9" s="72">
        <v>3.0407462000000001</v>
      </c>
      <c r="F9" s="73">
        <v>0</v>
      </c>
      <c r="G9" s="73">
        <v>0</v>
      </c>
    </row>
    <row r="10" spans="1:8" s="4" customFormat="1" ht="18" customHeight="1">
      <c r="A10" s="2" t="s">
        <v>103</v>
      </c>
      <c r="B10" s="72">
        <v>164.43217300000001</v>
      </c>
      <c r="C10" s="72">
        <v>1.5541879999999999</v>
      </c>
      <c r="D10" s="72">
        <v>149.4156031</v>
      </c>
      <c r="E10" s="72">
        <v>1.5114582999999999</v>
      </c>
      <c r="F10" s="73">
        <v>0</v>
      </c>
      <c r="G10" s="73">
        <v>0</v>
      </c>
    </row>
    <row r="11" spans="1:8" s="4" customFormat="1" ht="18" customHeight="1">
      <c r="A11" s="2" t="s">
        <v>104</v>
      </c>
      <c r="B11" s="72">
        <v>196.79004900000001</v>
      </c>
      <c r="C11" s="72">
        <v>1.2066349999999999</v>
      </c>
      <c r="D11" s="72">
        <v>171.43322509999999</v>
      </c>
      <c r="E11" s="72">
        <v>0.59896468000000003</v>
      </c>
      <c r="F11" s="73">
        <v>0</v>
      </c>
      <c r="G11" s="73">
        <v>0</v>
      </c>
    </row>
    <row r="12" spans="1:8" s="4" customFormat="1" ht="18" customHeight="1">
      <c r="A12" s="2" t="s">
        <v>105</v>
      </c>
      <c r="B12" s="72">
        <v>120.67487</v>
      </c>
      <c r="C12" s="72">
        <v>1.6597949999999999</v>
      </c>
      <c r="D12" s="72">
        <v>110.24763350000001</v>
      </c>
      <c r="E12" s="72">
        <v>0.89984600000000003</v>
      </c>
      <c r="F12" s="73">
        <v>0</v>
      </c>
      <c r="G12" s="73">
        <v>0</v>
      </c>
    </row>
    <row r="13" spans="1:8" s="4" customFormat="1" ht="18" customHeight="1">
      <c r="A13" s="2" t="s">
        <v>106</v>
      </c>
      <c r="B13" s="72">
        <v>119.43026</v>
      </c>
      <c r="C13" s="72">
        <v>1.575078</v>
      </c>
      <c r="D13" s="72">
        <v>108.19136899999999</v>
      </c>
      <c r="E13" s="72">
        <v>1.43775422</v>
      </c>
      <c r="F13" s="73">
        <v>0</v>
      </c>
      <c r="G13" s="73">
        <v>0</v>
      </c>
    </row>
    <row r="14" spans="1:8" s="4" customFormat="1" ht="18" customHeight="1">
      <c r="A14" s="2" t="s">
        <v>108</v>
      </c>
      <c r="B14" s="72">
        <v>170.14034599999999</v>
      </c>
      <c r="C14" s="72">
        <v>2.1718639999999998</v>
      </c>
      <c r="D14" s="72">
        <v>151.67875749999999</v>
      </c>
      <c r="E14" s="72">
        <v>0.83585445999999997</v>
      </c>
      <c r="F14" s="73">
        <v>0</v>
      </c>
      <c r="G14" s="73">
        <v>0</v>
      </c>
    </row>
    <row r="15" spans="1:8" s="4" customFormat="1" ht="18" customHeight="1">
      <c r="A15" s="2" t="s">
        <v>109</v>
      </c>
      <c r="B15" s="72">
        <v>83.050614999999993</v>
      </c>
      <c r="C15" s="72">
        <v>0.43382700000000002</v>
      </c>
      <c r="D15" s="72">
        <v>72.072482339999993</v>
      </c>
      <c r="E15" s="72">
        <v>0.98979605999999998</v>
      </c>
      <c r="F15" s="73">
        <v>0</v>
      </c>
      <c r="G15" s="73">
        <v>0</v>
      </c>
    </row>
    <row r="16" spans="1:8" s="4" customFormat="1" ht="18" customHeight="1">
      <c r="A16" s="2" t="s">
        <v>107</v>
      </c>
      <c r="B16" s="72">
        <v>38.968091000000001</v>
      </c>
      <c r="C16" s="72">
        <v>0.421039</v>
      </c>
      <c r="D16" s="72">
        <v>56.535711900000003</v>
      </c>
      <c r="E16" s="72">
        <v>1.7086880200000001</v>
      </c>
      <c r="F16" s="73">
        <v>0</v>
      </c>
      <c r="G16" s="73">
        <v>0</v>
      </c>
    </row>
    <row r="17" spans="1:7" s="4" customFormat="1" ht="18" customHeight="1">
      <c r="A17" s="451" t="s">
        <v>887</v>
      </c>
      <c r="B17" s="451"/>
      <c r="C17" s="451"/>
      <c r="D17" s="451"/>
      <c r="E17" s="451"/>
      <c r="F17" s="451"/>
      <c r="G17" s="451"/>
    </row>
    <row r="18" spans="1:7" s="4" customFormat="1" ht="19.5" customHeight="1">
      <c r="A18" s="451" t="s">
        <v>544</v>
      </c>
      <c r="B18" s="451"/>
      <c r="C18" s="451"/>
      <c r="D18" s="451"/>
      <c r="E18" s="451"/>
      <c r="F18" s="451"/>
      <c r="G18" s="451"/>
    </row>
    <row r="19" spans="1:7" s="4" customFormat="1" ht="28.4" customHeight="1"/>
  </sheetData>
  <mergeCells count="7">
    <mergeCell ref="A18:G18"/>
    <mergeCell ref="A17:G17"/>
    <mergeCell ref="A1:H1"/>
    <mergeCell ref="A2:A3"/>
    <mergeCell ref="B2:C2"/>
    <mergeCell ref="D2:E2"/>
    <mergeCell ref="F2:G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E13" sqref="E13"/>
    </sheetView>
  </sheetViews>
  <sheetFormatPr defaultRowHeight="12.5"/>
  <cols>
    <col min="1" max="6" width="12.1796875" bestFit="1" customWidth="1"/>
    <col min="7" max="7" width="4.81640625" bestFit="1" customWidth="1"/>
  </cols>
  <sheetData>
    <row r="1" spans="1:6" ht="15" customHeight="1">
      <c r="A1" s="512" t="s">
        <v>25</v>
      </c>
      <c r="B1" s="512"/>
      <c r="C1" s="512"/>
      <c r="D1" s="512"/>
    </row>
    <row r="2" spans="1:6" s="4" customFormat="1" ht="51" customHeight="1">
      <c r="A2" s="9" t="s">
        <v>149</v>
      </c>
      <c r="B2" s="10" t="s">
        <v>545</v>
      </c>
      <c r="C2" s="10" t="s">
        <v>546</v>
      </c>
      <c r="D2" s="10" t="s">
        <v>547</v>
      </c>
      <c r="E2" s="9" t="s">
        <v>548</v>
      </c>
      <c r="F2" s="9" t="s">
        <v>549</v>
      </c>
    </row>
    <row r="3" spans="1:6" s="4" customFormat="1" ht="18" customHeight="1">
      <c r="A3" s="2" t="s">
        <v>514</v>
      </c>
      <c r="B3" s="36">
        <v>1640809.72</v>
      </c>
      <c r="C3" s="36">
        <v>1679740.84</v>
      </c>
      <c r="D3" s="24">
        <v>-38931.120000000003</v>
      </c>
      <c r="E3" s="29">
        <v>-5498.74</v>
      </c>
      <c r="F3" s="29">
        <v>248154.18</v>
      </c>
    </row>
    <row r="4" spans="1:6" s="4" customFormat="1" ht="18" customHeight="1">
      <c r="A4" s="2" t="s">
        <v>550</v>
      </c>
      <c r="B4" s="36">
        <f>SUM(B5:B15)</f>
        <v>1705505.69</v>
      </c>
      <c r="C4" s="36">
        <f t="shared" ref="C4:F4" si="0">SUM(C5:C15)</f>
        <v>1615360.9399999997</v>
      </c>
      <c r="D4" s="29">
        <f t="shared" si="0"/>
        <v>90144.749999999985</v>
      </c>
      <c r="E4" s="29">
        <f t="shared" si="0"/>
        <v>12807.7</v>
      </c>
      <c r="F4" s="36">
        <f t="shared" si="0"/>
        <v>2812616.7</v>
      </c>
    </row>
    <row r="5" spans="1:6" s="4" customFormat="1" ht="18" customHeight="1">
      <c r="A5" s="2" t="s">
        <v>99</v>
      </c>
      <c r="B5" s="36">
        <v>135799.91</v>
      </c>
      <c r="C5" s="36">
        <v>119072.05</v>
      </c>
      <c r="D5" s="24">
        <v>16727.86</v>
      </c>
      <c r="E5" s="29">
        <v>2406.9</v>
      </c>
      <c r="F5" s="29">
        <v>250561.08</v>
      </c>
    </row>
    <row r="6" spans="1:6" s="4" customFormat="1" ht="18" customHeight="1">
      <c r="A6" s="2" t="s">
        <v>100</v>
      </c>
      <c r="B6" s="36">
        <v>172501.85</v>
      </c>
      <c r="C6" s="36">
        <v>161131.85</v>
      </c>
      <c r="D6" s="24">
        <v>11370</v>
      </c>
      <c r="E6" s="29">
        <v>1637.64</v>
      </c>
      <c r="F6" s="29">
        <v>252198.72</v>
      </c>
    </row>
    <row r="7" spans="1:6" s="4" customFormat="1" ht="18" customHeight="1">
      <c r="A7" s="2" t="s">
        <v>101</v>
      </c>
      <c r="B7" s="36">
        <v>151533.03</v>
      </c>
      <c r="C7" s="36">
        <v>138422.19</v>
      </c>
      <c r="D7" s="24">
        <v>13110.84</v>
      </c>
      <c r="E7" s="29">
        <v>1887.58</v>
      </c>
      <c r="F7" s="29">
        <v>254086.3</v>
      </c>
    </row>
    <row r="8" spans="1:6" s="4" customFormat="1" ht="18" customHeight="1">
      <c r="A8" s="2" t="s">
        <v>102</v>
      </c>
      <c r="B8" s="36">
        <v>144200.42000000001</v>
      </c>
      <c r="C8" s="36">
        <v>147203.63</v>
      </c>
      <c r="D8" s="24">
        <v>-3003.21</v>
      </c>
      <c r="E8" s="29">
        <v>-433.57</v>
      </c>
      <c r="F8" s="29">
        <v>253652.73</v>
      </c>
    </row>
    <row r="9" spans="1:6" s="4" customFormat="1" ht="18" customHeight="1">
      <c r="A9" s="2" t="s">
        <v>103</v>
      </c>
      <c r="B9" s="36">
        <v>152516.21</v>
      </c>
      <c r="C9" s="36">
        <v>158387.68</v>
      </c>
      <c r="D9" s="24">
        <v>-5871.47</v>
      </c>
      <c r="E9" s="29">
        <v>-850.45</v>
      </c>
      <c r="F9" s="29">
        <v>252802.28</v>
      </c>
    </row>
    <row r="10" spans="1:6" s="4" customFormat="1" ht="18" customHeight="1">
      <c r="A10" s="2" t="s">
        <v>104</v>
      </c>
      <c r="B10" s="36">
        <v>145474.06</v>
      </c>
      <c r="C10" s="36">
        <v>138891.64000000001</v>
      </c>
      <c r="D10" s="24">
        <v>6582.42</v>
      </c>
      <c r="E10" s="29">
        <v>935.92</v>
      </c>
      <c r="F10" s="29">
        <v>253738.2</v>
      </c>
    </row>
    <row r="11" spans="1:6" s="4" customFormat="1" ht="18" customHeight="1">
      <c r="A11" s="2" t="s">
        <v>105</v>
      </c>
      <c r="B11" s="36">
        <v>147029.82999999999</v>
      </c>
      <c r="C11" s="36">
        <v>130961.15</v>
      </c>
      <c r="D11" s="24">
        <v>16068.68</v>
      </c>
      <c r="E11" s="29">
        <v>2260.8000000000002</v>
      </c>
      <c r="F11" s="29">
        <v>255999</v>
      </c>
    </row>
    <row r="12" spans="1:6" s="4" customFormat="1" ht="18" customHeight="1">
      <c r="A12" s="2" t="s">
        <v>106</v>
      </c>
      <c r="B12" s="36">
        <v>185897.4</v>
      </c>
      <c r="C12" s="36">
        <v>162898.72</v>
      </c>
      <c r="D12" s="24">
        <v>22998.68</v>
      </c>
      <c r="E12" s="29">
        <v>3233.48</v>
      </c>
      <c r="F12" s="29">
        <v>259232.48</v>
      </c>
    </row>
    <row r="13" spans="1:6" s="4" customFormat="1" ht="18" customHeight="1">
      <c r="A13" s="2" t="s">
        <v>108</v>
      </c>
      <c r="B13" s="36">
        <v>144934.82</v>
      </c>
      <c r="C13" s="36">
        <v>142172.43</v>
      </c>
      <c r="D13" s="24">
        <v>2762.39</v>
      </c>
      <c r="E13" s="29">
        <v>386.48</v>
      </c>
      <c r="F13" s="29">
        <v>259618.96</v>
      </c>
    </row>
    <row r="14" spans="1:6" s="4" customFormat="1" ht="18" customHeight="1">
      <c r="A14" s="2" t="s">
        <v>109</v>
      </c>
      <c r="B14" s="36">
        <v>142411.29</v>
      </c>
      <c r="C14" s="36">
        <v>141982.95000000001</v>
      </c>
      <c r="D14" s="24">
        <v>428.34</v>
      </c>
      <c r="E14" s="29">
        <v>71.52</v>
      </c>
      <c r="F14" s="29">
        <v>259690.48</v>
      </c>
    </row>
    <row r="15" spans="1:6" s="4" customFormat="1" ht="18" customHeight="1">
      <c r="A15" s="2" t="s">
        <v>107</v>
      </c>
      <c r="B15" s="36">
        <v>183206.87</v>
      </c>
      <c r="C15" s="36">
        <v>174236.65</v>
      </c>
      <c r="D15" s="24">
        <v>8970.2199999999993</v>
      </c>
      <c r="E15" s="29">
        <v>1271.4000000000001</v>
      </c>
      <c r="F15" s="29">
        <v>261036.47</v>
      </c>
    </row>
    <row r="16" spans="1:6" s="4" customFormat="1" ht="18" customHeight="1">
      <c r="A16" s="511" t="s">
        <v>922</v>
      </c>
      <c r="B16" s="511"/>
      <c r="C16" s="511"/>
      <c r="D16" s="511"/>
      <c r="E16" s="511"/>
      <c r="F16" s="511"/>
    </row>
    <row r="17" spans="1:11" s="4" customFormat="1" ht="18.75" customHeight="1">
      <c r="A17" s="511" t="s">
        <v>551</v>
      </c>
      <c r="B17" s="511"/>
      <c r="C17" s="511"/>
      <c r="D17" s="511"/>
      <c r="E17" s="511"/>
      <c r="F17" s="511"/>
    </row>
    <row r="18" spans="1:11" s="4" customFormat="1" ht="28.4" customHeight="1"/>
    <row r="23" spans="1:11">
      <c r="K23" s="24"/>
    </row>
  </sheetData>
  <mergeCells count="3">
    <mergeCell ref="A1:D1"/>
    <mergeCell ref="A17:F17"/>
    <mergeCell ref="A16:F16"/>
  </mergeCells>
  <pageMargins left="0.78431372549019618" right="0.78431372549019618" top="0.98039215686274517" bottom="0.98039215686274517" header="0.50980392156862753" footer="0.50980392156862753"/>
  <pageSetup paperSize="9" scale="76" orientation="portrait" useFirstPageNumber="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activeCell="J6" sqref="J6"/>
    </sheetView>
  </sheetViews>
  <sheetFormatPr defaultRowHeight="12.5"/>
  <cols>
    <col min="1" max="1" width="14.81640625" bestFit="1" customWidth="1"/>
    <col min="2" max="5" width="14.7265625" bestFit="1" customWidth="1"/>
    <col min="6" max="6" width="16.453125" bestFit="1" customWidth="1"/>
    <col min="7" max="7" width="46.1796875" bestFit="1" customWidth="1"/>
    <col min="8" max="8" width="4.7265625" bestFit="1" customWidth="1"/>
  </cols>
  <sheetData>
    <row r="1" spans="1:9" ht="27.75" customHeight="1">
      <c r="A1" s="531" t="s">
        <v>552</v>
      </c>
      <c r="B1" s="531"/>
      <c r="C1" s="531"/>
      <c r="D1" s="531"/>
      <c r="E1" s="531"/>
      <c r="F1" s="531"/>
      <c r="G1" s="531"/>
    </row>
    <row r="2" spans="1:9" s="4" customFormat="1" ht="125.25" customHeight="1">
      <c r="A2" s="6" t="s">
        <v>121</v>
      </c>
      <c r="B2" s="9" t="s">
        <v>553</v>
      </c>
      <c r="C2" s="9" t="s">
        <v>554</v>
      </c>
      <c r="D2" s="9" t="s">
        <v>555</v>
      </c>
      <c r="E2" s="9" t="s">
        <v>556</v>
      </c>
      <c r="F2" s="9" t="s">
        <v>557</v>
      </c>
    </row>
    <row r="3" spans="1:9" s="4" customFormat="1" ht="18" customHeight="1">
      <c r="A3" s="2" t="s">
        <v>28</v>
      </c>
      <c r="B3" s="24">
        <v>78110</v>
      </c>
      <c r="C3" s="24">
        <v>77287</v>
      </c>
      <c r="D3" s="36">
        <v>3342680</v>
      </c>
      <c r="E3" s="44">
        <v>2.2999999999999998</v>
      </c>
      <c r="F3" s="44">
        <v>2.2999999999999998</v>
      </c>
    </row>
    <row r="4" spans="1:9" s="4" customFormat="1" ht="18" customHeight="1">
      <c r="A4" s="2" t="s">
        <v>99</v>
      </c>
      <c r="B4" s="24">
        <v>81220</v>
      </c>
      <c r="C4" s="24">
        <v>80362</v>
      </c>
      <c r="D4" s="36">
        <v>3355045</v>
      </c>
      <c r="E4" s="44">
        <v>2.4</v>
      </c>
      <c r="F4" s="44">
        <v>2.4</v>
      </c>
    </row>
    <row r="5" spans="1:9" s="4" customFormat="1" ht="18" customHeight="1">
      <c r="A5" s="2" t="s">
        <v>100</v>
      </c>
      <c r="B5" s="24">
        <v>82619</v>
      </c>
      <c r="C5" s="24">
        <v>82426</v>
      </c>
      <c r="D5" s="36">
        <v>3417679</v>
      </c>
      <c r="E5" s="44">
        <v>2.4</v>
      </c>
      <c r="F5" s="44">
        <v>2.4</v>
      </c>
    </row>
    <row r="6" spans="1:9" s="4" customFormat="1" ht="18" customHeight="1">
      <c r="A6" s="2" t="s">
        <v>101</v>
      </c>
      <c r="B6" s="24">
        <v>81913</v>
      </c>
      <c r="C6" s="24">
        <v>81092</v>
      </c>
      <c r="D6" s="36">
        <v>3381730</v>
      </c>
      <c r="E6" s="44">
        <v>2.4</v>
      </c>
      <c r="F6" s="44">
        <v>2.4</v>
      </c>
    </row>
    <row r="7" spans="1:9" s="4" customFormat="1" ht="18" customHeight="1">
      <c r="A7" s="2" t="s">
        <v>102</v>
      </c>
      <c r="B7" s="24">
        <v>81082</v>
      </c>
      <c r="C7" s="24">
        <v>80324</v>
      </c>
      <c r="D7" s="36">
        <v>3203385</v>
      </c>
      <c r="E7" s="44">
        <v>2.5</v>
      </c>
      <c r="F7" s="44">
        <v>2.5</v>
      </c>
    </row>
    <row r="8" spans="1:9" s="4" customFormat="1" ht="18" customHeight="1">
      <c r="A8" s="2" t="s">
        <v>103</v>
      </c>
      <c r="B8" s="24">
        <v>79088</v>
      </c>
      <c r="C8" s="24">
        <v>78409</v>
      </c>
      <c r="D8" s="24">
        <v>52150</v>
      </c>
      <c r="E8" s="44">
        <v>2.5</v>
      </c>
      <c r="F8" s="44">
        <v>2.5</v>
      </c>
    </row>
    <row r="9" spans="1:9" s="4" customFormat="1" ht="18" customHeight="1">
      <c r="A9" s="2" t="s">
        <v>104</v>
      </c>
      <c r="B9" s="24">
        <v>76611</v>
      </c>
      <c r="C9" s="24">
        <v>75916</v>
      </c>
      <c r="D9" s="36">
        <v>3291703</v>
      </c>
      <c r="E9" s="44">
        <v>2.2999999999999998</v>
      </c>
      <c r="F9" s="445">
        <v>2.2999999999999998</v>
      </c>
    </row>
    <row r="10" spans="1:9" s="4" customFormat="1" ht="18" customHeight="1">
      <c r="A10" s="2" t="s">
        <v>105</v>
      </c>
      <c r="B10" s="24">
        <v>76773</v>
      </c>
      <c r="C10" s="24">
        <v>76069</v>
      </c>
      <c r="D10" s="36">
        <v>3410517</v>
      </c>
      <c r="E10" s="442">
        <v>2.2999999999999998</v>
      </c>
      <c r="F10" s="446">
        <v>2.2000000000000002</v>
      </c>
    </row>
    <row r="11" spans="1:9" s="4" customFormat="1" ht="18" customHeight="1">
      <c r="A11" s="2" t="s">
        <v>106</v>
      </c>
      <c r="B11" s="24">
        <v>69670</v>
      </c>
      <c r="C11" s="24">
        <v>68987</v>
      </c>
      <c r="D11" s="36">
        <v>3488850</v>
      </c>
      <c r="E11" s="442">
        <v>2</v>
      </c>
      <c r="F11" s="446">
        <v>2</v>
      </c>
    </row>
    <row r="12" spans="1:9" s="4" customFormat="1" ht="18" customHeight="1">
      <c r="A12" s="2" t="s">
        <v>108</v>
      </c>
      <c r="B12" s="24">
        <v>64537</v>
      </c>
      <c r="C12" s="24">
        <v>63901</v>
      </c>
      <c r="D12" s="36">
        <v>3516471</v>
      </c>
      <c r="E12" s="442">
        <v>1.84</v>
      </c>
      <c r="F12" s="446">
        <v>1.82</v>
      </c>
      <c r="G12" s="443"/>
      <c r="H12" s="443"/>
      <c r="I12" s="443"/>
    </row>
    <row r="13" spans="1:9" s="4" customFormat="1" ht="18" customHeight="1">
      <c r="A13" s="2" t="s">
        <v>109</v>
      </c>
      <c r="B13" s="440">
        <v>67281.474478796954</v>
      </c>
      <c r="C13" s="440">
        <v>66665</v>
      </c>
      <c r="D13" s="441">
        <v>3500234</v>
      </c>
      <c r="E13" s="442">
        <v>1.9</v>
      </c>
      <c r="F13" s="446">
        <v>1.9</v>
      </c>
      <c r="G13" s="443"/>
      <c r="H13" s="443"/>
      <c r="I13" s="443"/>
    </row>
    <row r="14" spans="1:9" s="4" customFormat="1" ht="18" customHeight="1">
      <c r="A14" s="2" t="s">
        <v>107</v>
      </c>
      <c r="B14" s="24">
        <v>68862</v>
      </c>
      <c r="C14" s="24">
        <v>68719</v>
      </c>
      <c r="D14" s="36">
        <v>3317414</v>
      </c>
      <c r="E14" s="442">
        <v>2</v>
      </c>
      <c r="F14" s="446">
        <v>2</v>
      </c>
      <c r="G14" s="443"/>
      <c r="H14" s="443"/>
      <c r="I14" s="443"/>
    </row>
    <row r="15" spans="1:9" s="4" customFormat="1" ht="45.75" customHeight="1">
      <c r="A15" s="510" t="s">
        <v>558</v>
      </c>
      <c r="B15" s="510"/>
      <c r="C15" s="510"/>
      <c r="D15" s="510"/>
      <c r="E15" s="510"/>
      <c r="F15" s="510"/>
      <c r="G15" s="444"/>
      <c r="H15" s="443"/>
      <c r="I15" s="443"/>
    </row>
    <row r="16" spans="1:9" s="4" customFormat="1" ht="13.5" customHeight="1">
      <c r="A16" s="511" t="s">
        <v>922</v>
      </c>
      <c r="B16" s="511"/>
      <c r="C16" s="511"/>
      <c r="D16" s="511"/>
      <c r="E16" s="511"/>
      <c r="F16" s="511"/>
      <c r="G16" s="443"/>
      <c r="H16" s="443"/>
      <c r="I16" s="443"/>
    </row>
    <row r="17" spans="1:9" s="4" customFormat="1" ht="13.5" customHeight="1">
      <c r="A17" s="511" t="s">
        <v>77</v>
      </c>
      <c r="B17" s="511"/>
      <c r="C17" s="511"/>
      <c r="D17" s="511"/>
      <c r="E17" s="511"/>
      <c r="F17" s="511"/>
      <c r="G17" s="443"/>
      <c r="H17" s="443"/>
      <c r="I17" s="443"/>
    </row>
    <row r="18" spans="1:9" s="4" customFormat="1" ht="28.4" customHeight="1">
      <c r="G18" s="443"/>
      <c r="H18" s="443"/>
      <c r="I18" s="443"/>
    </row>
  </sheetData>
  <mergeCells count="4">
    <mergeCell ref="A1:G1"/>
    <mergeCell ref="A15:F15"/>
    <mergeCell ref="A16:F16"/>
    <mergeCell ref="A17:F17"/>
  </mergeCells>
  <pageMargins left="0.78431372549019618" right="0.78431372549019618" top="0.98039215686274517" bottom="0.98039215686274517" header="0.50980392156862753" footer="0.50980392156862753"/>
  <pageSetup paperSize="9" scale="87" orientation="landscape" useFirstPageNumber="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zoomScaleNormal="100" workbookViewId="0">
      <selection activeCell="D25" sqref="D25"/>
    </sheetView>
  </sheetViews>
  <sheetFormatPr defaultRowHeight="12.5"/>
  <cols>
    <col min="1" max="1" width="11.7265625" bestFit="1" customWidth="1"/>
    <col min="2" max="2" width="7" bestFit="1" customWidth="1"/>
    <col min="3" max="3" width="9.7265625" bestFit="1" customWidth="1"/>
    <col min="4" max="4" width="7" bestFit="1" customWidth="1"/>
    <col min="5" max="5" width="10" bestFit="1" customWidth="1"/>
    <col min="6" max="6" width="7" bestFit="1" customWidth="1"/>
    <col min="7" max="7" width="10.54296875" bestFit="1" customWidth="1"/>
    <col min="8" max="8" width="6.54296875" bestFit="1" customWidth="1"/>
    <col min="9" max="9" width="10" bestFit="1" customWidth="1"/>
    <col min="10" max="10" width="7.453125" bestFit="1" customWidth="1"/>
    <col min="11" max="11" width="9.7265625" bestFit="1" customWidth="1"/>
    <col min="12" max="12" width="6.81640625" bestFit="1" customWidth="1"/>
    <col min="13" max="13" width="9.54296875" bestFit="1" customWidth="1"/>
    <col min="14" max="14" width="6.81640625" bestFit="1" customWidth="1"/>
    <col min="15" max="15" width="12.453125" bestFit="1" customWidth="1"/>
    <col min="16" max="16" width="7" bestFit="1" customWidth="1"/>
    <col min="17" max="17" width="10.7265625" bestFit="1" customWidth="1"/>
    <col min="18" max="18" width="6.7265625" bestFit="1" customWidth="1"/>
    <col min="19" max="19" width="10.1796875" bestFit="1" customWidth="1"/>
    <col min="20" max="20" width="6.54296875" bestFit="1" customWidth="1"/>
    <col min="21" max="21" width="12.453125" bestFit="1" customWidth="1"/>
    <col min="22" max="22" width="6.54296875" bestFit="1" customWidth="1"/>
    <col min="23" max="23" width="10.26953125" bestFit="1" customWidth="1"/>
    <col min="24" max="24" width="6.7265625" bestFit="1" customWidth="1"/>
    <col min="25" max="25" width="10.1796875" bestFit="1" customWidth="1"/>
    <col min="26" max="26" width="6.54296875" bestFit="1" customWidth="1"/>
    <col min="27" max="27" width="10.81640625" bestFit="1" customWidth="1"/>
    <col min="28" max="28" width="6.7265625" bestFit="1" customWidth="1"/>
    <col min="29" max="29" width="12.81640625" bestFit="1" customWidth="1"/>
    <col min="30" max="30" width="4.7265625" bestFit="1" customWidth="1"/>
  </cols>
  <sheetData>
    <row r="1" spans="1:29" ht="15" customHeight="1">
      <c r="A1" s="512" t="s">
        <v>26</v>
      </c>
      <c r="B1" s="512"/>
      <c r="C1" s="512"/>
      <c r="D1" s="512"/>
      <c r="E1" s="512"/>
      <c r="F1" s="512"/>
      <c r="G1" s="512"/>
      <c r="H1" s="512"/>
      <c r="I1" s="512"/>
      <c r="J1" s="512"/>
      <c r="K1" s="512"/>
      <c r="L1" s="512"/>
      <c r="M1" s="512"/>
      <c r="N1" s="512"/>
      <c r="O1" s="512"/>
      <c r="P1" s="512"/>
      <c r="Q1" s="512"/>
      <c r="R1" s="512"/>
      <c r="S1" s="512"/>
      <c r="T1" s="512"/>
      <c r="U1" s="512"/>
      <c r="V1" s="512"/>
      <c r="W1" s="512"/>
      <c r="X1" s="512"/>
      <c r="Y1" s="512"/>
      <c r="Z1" s="512"/>
    </row>
    <row r="2" spans="1:29" s="4" customFormat="1" ht="51" customHeight="1">
      <c r="A2" s="453" t="s">
        <v>559</v>
      </c>
      <c r="B2" s="515" t="s">
        <v>560</v>
      </c>
      <c r="C2" s="516"/>
      <c r="D2" s="469" t="s">
        <v>561</v>
      </c>
      <c r="E2" s="470"/>
      <c r="F2" s="469" t="s">
        <v>562</v>
      </c>
      <c r="G2" s="470"/>
      <c r="H2" s="469" t="s">
        <v>563</v>
      </c>
      <c r="I2" s="470"/>
      <c r="J2" s="515" t="s">
        <v>564</v>
      </c>
      <c r="K2" s="516"/>
      <c r="L2" s="515" t="s">
        <v>565</v>
      </c>
      <c r="M2" s="516"/>
      <c r="N2" s="469" t="s">
        <v>566</v>
      </c>
      <c r="O2" s="470"/>
      <c r="P2" s="515" t="s">
        <v>567</v>
      </c>
      <c r="Q2" s="516"/>
      <c r="R2" s="515" t="s">
        <v>238</v>
      </c>
      <c r="S2" s="516"/>
      <c r="T2" s="469" t="s">
        <v>568</v>
      </c>
      <c r="U2" s="470"/>
      <c r="V2" s="469" t="s">
        <v>569</v>
      </c>
      <c r="W2" s="470"/>
      <c r="X2" s="469" t="s">
        <v>570</v>
      </c>
      <c r="Y2" s="470"/>
      <c r="Z2" s="515" t="s">
        <v>233</v>
      </c>
      <c r="AA2" s="516"/>
      <c r="AB2" s="515" t="s">
        <v>93</v>
      </c>
      <c r="AC2" s="516"/>
    </row>
    <row r="3" spans="1:29" s="4" customFormat="1" ht="51.75" customHeight="1">
      <c r="A3" s="454"/>
      <c r="B3" s="9" t="s">
        <v>571</v>
      </c>
      <c r="C3" s="10" t="s">
        <v>98</v>
      </c>
      <c r="D3" s="9" t="s">
        <v>571</v>
      </c>
      <c r="E3" s="10" t="s">
        <v>126</v>
      </c>
      <c r="F3" s="9" t="s">
        <v>571</v>
      </c>
      <c r="G3" s="10" t="s">
        <v>126</v>
      </c>
      <c r="H3" s="9" t="s">
        <v>571</v>
      </c>
      <c r="I3" s="10" t="s">
        <v>126</v>
      </c>
      <c r="J3" s="9" t="s">
        <v>571</v>
      </c>
      <c r="K3" s="10" t="s">
        <v>126</v>
      </c>
      <c r="L3" s="9" t="s">
        <v>571</v>
      </c>
      <c r="M3" s="10" t="s">
        <v>126</v>
      </c>
      <c r="N3" s="9" t="s">
        <v>571</v>
      </c>
      <c r="O3" s="10" t="s">
        <v>126</v>
      </c>
      <c r="P3" s="9" t="s">
        <v>571</v>
      </c>
      <c r="Q3" s="10" t="s">
        <v>126</v>
      </c>
      <c r="R3" s="9" t="s">
        <v>571</v>
      </c>
      <c r="S3" s="10" t="s">
        <v>126</v>
      </c>
      <c r="T3" s="9" t="s">
        <v>571</v>
      </c>
      <c r="U3" s="10" t="s">
        <v>126</v>
      </c>
      <c r="V3" s="9" t="s">
        <v>571</v>
      </c>
      <c r="W3" s="10" t="s">
        <v>126</v>
      </c>
      <c r="X3" s="9" t="s">
        <v>571</v>
      </c>
      <c r="Y3" s="10" t="s">
        <v>126</v>
      </c>
      <c r="Z3" s="9" t="s">
        <v>571</v>
      </c>
      <c r="AA3" s="10" t="s">
        <v>126</v>
      </c>
      <c r="AB3" s="9" t="s">
        <v>571</v>
      </c>
      <c r="AC3" s="10" t="s">
        <v>126</v>
      </c>
    </row>
    <row r="4" spans="1:29" s="4" customFormat="1" ht="18" customHeight="1">
      <c r="A4" s="2" t="s">
        <v>28</v>
      </c>
      <c r="B4" s="24">
        <v>9556</v>
      </c>
      <c r="C4" s="36">
        <v>3342680.32</v>
      </c>
      <c r="D4" s="11">
        <v>64</v>
      </c>
      <c r="E4" s="36">
        <v>354339.64</v>
      </c>
      <c r="F4" s="24">
        <v>1867</v>
      </c>
      <c r="G4" s="36">
        <v>802859.99</v>
      </c>
      <c r="H4" s="24">
        <v>201</v>
      </c>
      <c r="I4" s="24">
        <v>37261.17</v>
      </c>
      <c r="J4" s="24">
        <v>24</v>
      </c>
      <c r="K4" s="24">
        <v>1948.99</v>
      </c>
      <c r="L4" s="24">
        <v>547</v>
      </c>
      <c r="M4" s="24">
        <v>3485.82</v>
      </c>
      <c r="N4" s="24">
        <v>1755</v>
      </c>
      <c r="O4" s="36">
        <v>2278220.41</v>
      </c>
      <c r="P4" s="24">
        <v>499</v>
      </c>
      <c r="Q4" s="36">
        <v>104563.22</v>
      </c>
      <c r="R4" s="24">
        <v>117</v>
      </c>
      <c r="S4" s="36">
        <v>320444.7</v>
      </c>
      <c r="T4" s="11">
        <v>781</v>
      </c>
      <c r="U4" s="36">
        <v>1732888.97</v>
      </c>
      <c r="V4" s="11">
        <v>120</v>
      </c>
      <c r="W4" s="36">
        <v>422316.79</v>
      </c>
      <c r="X4" s="11">
        <v>25</v>
      </c>
      <c r="Y4" s="24">
        <v>60865.9</v>
      </c>
      <c r="Z4" s="24">
        <v>19018</v>
      </c>
      <c r="AA4" s="36">
        <v>791087.54</v>
      </c>
      <c r="AB4" s="24">
        <v>34574</v>
      </c>
      <c r="AC4" s="39">
        <v>10252963.460000001</v>
      </c>
    </row>
    <row r="5" spans="1:29" s="4" customFormat="1" ht="18" customHeight="1">
      <c r="A5" s="2" t="s">
        <v>29</v>
      </c>
      <c r="B5" s="24">
        <v>9761</v>
      </c>
      <c r="C5" s="36">
        <v>3317414.53</v>
      </c>
      <c r="D5" s="11">
        <v>66</v>
      </c>
      <c r="E5" s="36">
        <v>315059.06</v>
      </c>
      <c r="F5" s="24">
        <v>2066</v>
      </c>
      <c r="G5" s="36">
        <v>970312.84</v>
      </c>
      <c r="H5" s="24">
        <v>209</v>
      </c>
      <c r="I5" s="24">
        <v>38281.440000000002</v>
      </c>
      <c r="J5" s="24">
        <v>25</v>
      </c>
      <c r="K5" s="24">
        <v>2082.12</v>
      </c>
      <c r="L5" s="24">
        <v>687</v>
      </c>
      <c r="M5" s="24">
        <v>3090.34</v>
      </c>
      <c r="N5" s="24">
        <v>1775</v>
      </c>
      <c r="O5" s="36">
        <v>2277397.6800000002</v>
      </c>
      <c r="P5" s="24">
        <v>570</v>
      </c>
      <c r="Q5" s="24">
        <v>99170.57</v>
      </c>
      <c r="R5" s="24">
        <v>120</v>
      </c>
      <c r="S5" s="36">
        <v>356576.75</v>
      </c>
      <c r="T5" s="11">
        <v>786</v>
      </c>
      <c r="U5" s="36">
        <v>1731058.41</v>
      </c>
      <c r="V5" s="11">
        <v>124</v>
      </c>
      <c r="W5" s="36">
        <v>468278.44</v>
      </c>
      <c r="X5" s="11">
        <v>26</v>
      </c>
      <c r="Y5" s="24">
        <v>47774.16</v>
      </c>
      <c r="Z5" s="24">
        <v>25103</v>
      </c>
      <c r="AA5" s="36">
        <v>1025209.38</v>
      </c>
      <c r="AB5" s="24">
        <v>41318</v>
      </c>
      <c r="AC5" s="39">
        <v>10651705.720000001</v>
      </c>
    </row>
    <row r="6" spans="1:29" s="4" customFormat="1" ht="18" customHeight="1">
      <c r="A6" s="2" t="s">
        <v>572</v>
      </c>
      <c r="B6" s="24">
        <v>9518</v>
      </c>
      <c r="C6" s="36">
        <v>3355044.84</v>
      </c>
      <c r="D6" s="11">
        <v>64</v>
      </c>
      <c r="E6" s="36">
        <v>354291.66</v>
      </c>
      <c r="F6" s="24">
        <v>1895</v>
      </c>
      <c r="G6" s="36">
        <v>813049.09</v>
      </c>
      <c r="H6" s="24">
        <v>201</v>
      </c>
      <c r="I6" s="24">
        <v>37267.919999999998</v>
      </c>
      <c r="J6" s="24">
        <v>24</v>
      </c>
      <c r="K6" s="24">
        <v>1967.08</v>
      </c>
      <c r="L6" s="24">
        <v>554</v>
      </c>
      <c r="M6" s="24">
        <v>3477.48</v>
      </c>
      <c r="N6" s="24">
        <v>1739</v>
      </c>
      <c r="O6" s="36">
        <v>2323169.13</v>
      </c>
      <c r="P6" s="24">
        <v>499</v>
      </c>
      <c r="Q6" s="36">
        <v>102763.88</v>
      </c>
      <c r="R6" s="24">
        <v>117</v>
      </c>
      <c r="S6" s="36">
        <v>329869.38</v>
      </c>
      <c r="T6" s="11">
        <v>783</v>
      </c>
      <c r="U6" s="36">
        <v>1738754.53</v>
      </c>
      <c r="V6" s="11">
        <v>126</v>
      </c>
      <c r="W6" s="36">
        <v>427419.72</v>
      </c>
      <c r="X6" s="11">
        <v>25</v>
      </c>
      <c r="Y6" s="24">
        <v>61094.239999999998</v>
      </c>
      <c r="Z6" s="24">
        <v>19296</v>
      </c>
      <c r="AA6" s="36">
        <v>795703.08</v>
      </c>
      <c r="AB6" s="24">
        <v>34841</v>
      </c>
      <c r="AC6" s="39">
        <v>10343872.029999999</v>
      </c>
    </row>
    <row r="7" spans="1:29" s="4" customFormat="1" ht="18" customHeight="1">
      <c r="A7" s="2" t="s">
        <v>573</v>
      </c>
      <c r="B7" s="24">
        <v>9549</v>
      </c>
      <c r="C7" s="36">
        <v>3417678.6</v>
      </c>
      <c r="D7" s="11">
        <v>67</v>
      </c>
      <c r="E7" s="36">
        <v>358022.45</v>
      </c>
      <c r="F7" s="24">
        <v>1898</v>
      </c>
      <c r="G7" s="36">
        <v>839833.8</v>
      </c>
      <c r="H7" s="24">
        <v>201</v>
      </c>
      <c r="I7" s="24">
        <v>38274.449999999997</v>
      </c>
      <c r="J7" s="24">
        <v>25</v>
      </c>
      <c r="K7" s="24">
        <v>1973.24</v>
      </c>
      <c r="L7" s="24">
        <v>573</v>
      </c>
      <c r="M7" s="24">
        <v>3551.21</v>
      </c>
      <c r="N7" s="24">
        <v>1744</v>
      </c>
      <c r="O7" s="36">
        <v>2368187.5299999998</v>
      </c>
      <c r="P7" s="24">
        <v>501</v>
      </c>
      <c r="Q7" s="36">
        <v>104227.72</v>
      </c>
      <c r="R7" s="24">
        <v>115</v>
      </c>
      <c r="S7" s="36">
        <v>325111.34999999998</v>
      </c>
      <c r="T7" s="11">
        <v>785</v>
      </c>
      <c r="U7" s="36">
        <v>1757181.69</v>
      </c>
      <c r="V7" s="11">
        <v>126</v>
      </c>
      <c r="W7" s="36">
        <v>436159.99</v>
      </c>
      <c r="X7" s="11">
        <v>25</v>
      </c>
      <c r="Y7" s="24">
        <v>59591.12</v>
      </c>
      <c r="Z7" s="24">
        <v>19682</v>
      </c>
      <c r="AA7" s="36">
        <v>823063.65</v>
      </c>
      <c r="AB7" s="24">
        <v>35291</v>
      </c>
      <c r="AC7" s="39">
        <v>10532856.800000001</v>
      </c>
    </row>
    <row r="8" spans="1:29" s="4" customFormat="1" ht="18" customHeight="1">
      <c r="A8" s="2" t="s">
        <v>574</v>
      </c>
      <c r="B8" s="24">
        <v>9565</v>
      </c>
      <c r="C8" s="36">
        <v>3381729.83</v>
      </c>
      <c r="D8" s="11">
        <v>67</v>
      </c>
      <c r="E8" s="36">
        <v>343823.18</v>
      </c>
      <c r="F8" s="24">
        <v>1906</v>
      </c>
      <c r="G8" s="36">
        <v>847537.2</v>
      </c>
      <c r="H8" s="24">
        <v>201</v>
      </c>
      <c r="I8" s="24">
        <v>37723.99</v>
      </c>
      <c r="J8" s="24">
        <v>25</v>
      </c>
      <c r="K8" s="24">
        <v>2753.37</v>
      </c>
      <c r="L8" s="24">
        <v>569</v>
      </c>
      <c r="M8" s="24">
        <v>3528.42</v>
      </c>
      <c r="N8" s="24">
        <v>1746</v>
      </c>
      <c r="O8" s="36">
        <v>2271356.04</v>
      </c>
      <c r="P8" s="24">
        <v>501</v>
      </c>
      <c r="Q8" s="36">
        <v>105595.06</v>
      </c>
      <c r="R8" s="24">
        <v>118</v>
      </c>
      <c r="S8" s="36">
        <v>324980.56</v>
      </c>
      <c r="T8" s="11">
        <v>785</v>
      </c>
      <c r="U8" s="36">
        <v>1744290.15</v>
      </c>
      <c r="V8" s="11">
        <v>126</v>
      </c>
      <c r="W8" s="36">
        <v>399631.46</v>
      </c>
      <c r="X8" s="11">
        <v>25</v>
      </c>
      <c r="Y8" s="24">
        <v>59166.559999999998</v>
      </c>
      <c r="Z8" s="24">
        <v>20151</v>
      </c>
      <c r="AA8" s="36">
        <v>883458.2</v>
      </c>
      <c r="AB8" s="24">
        <v>35785</v>
      </c>
      <c r="AC8" s="39">
        <v>10405574.02</v>
      </c>
    </row>
    <row r="9" spans="1:29" s="4" customFormat="1" ht="18" customHeight="1">
      <c r="A9" s="2" t="s">
        <v>575</v>
      </c>
      <c r="B9" s="24">
        <v>9517</v>
      </c>
      <c r="C9" s="36">
        <v>3203385.02</v>
      </c>
      <c r="D9" s="11">
        <v>67</v>
      </c>
      <c r="E9" s="36">
        <v>331005.25</v>
      </c>
      <c r="F9" s="24">
        <v>1929</v>
      </c>
      <c r="G9" s="36">
        <v>811308.31</v>
      </c>
      <c r="H9" s="24">
        <v>204</v>
      </c>
      <c r="I9" s="24">
        <v>38611.800000000003</v>
      </c>
      <c r="J9" s="24">
        <v>25</v>
      </c>
      <c r="K9" s="24">
        <v>2732.81</v>
      </c>
      <c r="L9" s="24">
        <v>592</v>
      </c>
      <c r="M9" s="24">
        <v>3278.96</v>
      </c>
      <c r="N9" s="24">
        <v>1741</v>
      </c>
      <c r="O9" s="36">
        <v>2225601.5499999998</v>
      </c>
      <c r="P9" s="24">
        <v>502</v>
      </c>
      <c r="Q9" s="24">
        <v>96727.55</v>
      </c>
      <c r="R9" s="24">
        <v>120</v>
      </c>
      <c r="S9" s="36">
        <v>340754.85</v>
      </c>
      <c r="T9" s="11">
        <v>785</v>
      </c>
      <c r="U9" s="36">
        <v>1680369.24</v>
      </c>
      <c r="V9" s="11">
        <v>120</v>
      </c>
      <c r="W9" s="36">
        <v>410870.4</v>
      </c>
      <c r="X9" s="11">
        <v>25</v>
      </c>
      <c r="Y9" s="24">
        <v>57069.69</v>
      </c>
      <c r="Z9" s="24">
        <v>20545</v>
      </c>
      <c r="AA9" s="36">
        <v>885391.76</v>
      </c>
      <c r="AB9" s="24">
        <v>36172</v>
      </c>
      <c r="AC9" s="39">
        <v>10087107.189999999</v>
      </c>
    </row>
    <row r="10" spans="1:29" s="4" customFormat="1" ht="18" customHeight="1">
      <c r="A10" s="2" t="s">
        <v>576</v>
      </c>
      <c r="B10" s="24">
        <v>9543</v>
      </c>
      <c r="C10" s="36">
        <v>3198328.59</v>
      </c>
      <c r="D10" s="11">
        <v>67</v>
      </c>
      <c r="E10" s="36">
        <v>325272.15000000002</v>
      </c>
      <c r="F10" s="24">
        <v>1950</v>
      </c>
      <c r="G10" s="36">
        <v>849488.95</v>
      </c>
      <c r="H10" s="24">
        <v>205</v>
      </c>
      <c r="I10" s="24">
        <v>38954.53</v>
      </c>
      <c r="J10" s="24">
        <v>25</v>
      </c>
      <c r="K10" s="24">
        <v>2767.33</v>
      </c>
      <c r="L10" s="24">
        <v>614</v>
      </c>
      <c r="M10" s="24">
        <v>2914.19</v>
      </c>
      <c r="N10" s="24">
        <v>1745</v>
      </c>
      <c r="O10" s="36">
        <v>2209718.7799999998</v>
      </c>
      <c r="P10" s="24">
        <v>504</v>
      </c>
      <c r="Q10" s="24">
        <v>95654.71</v>
      </c>
      <c r="R10" s="24">
        <v>119</v>
      </c>
      <c r="S10" s="36">
        <v>347228.97</v>
      </c>
      <c r="T10" s="11">
        <v>785</v>
      </c>
      <c r="U10" s="36">
        <v>1677060.57</v>
      </c>
      <c r="V10" s="11">
        <v>117</v>
      </c>
      <c r="W10" s="36">
        <v>415847.22</v>
      </c>
      <c r="X10" s="11">
        <v>25</v>
      </c>
      <c r="Y10" s="24">
        <v>53923.72</v>
      </c>
      <c r="Z10" s="24">
        <v>21031</v>
      </c>
      <c r="AA10" s="36">
        <v>949959.18</v>
      </c>
      <c r="AB10" s="24">
        <v>36730</v>
      </c>
      <c r="AC10" s="39">
        <v>10167118.890000001</v>
      </c>
    </row>
    <row r="11" spans="1:29" s="4" customFormat="1" ht="18" customHeight="1">
      <c r="A11" s="2" t="s">
        <v>577</v>
      </c>
      <c r="B11" s="24">
        <v>9508</v>
      </c>
      <c r="C11" s="36">
        <v>3291702.83</v>
      </c>
      <c r="D11" s="11">
        <v>67</v>
      </c>
      <c r="E11" s="36">
        <v>339876.5</v>
      </c>
      <c r="F11" s="24">
        <v>1981</v>
      </c>
      <c r="G11" s="36">
        <v>893642.4</v>
      </c>
      <c r="H11" s="24">
        <v>204</v>
      </c>
      <c r="I11" s="24">
        <v>39548.949999999997</v>
      </c>
      <c r="J11" s="24">
        <v>25</v>
      </c>
      <c r="K11" s="24">
        <v>2345.38</v>
      </c>
      <c r="L11" s="24">
        <v>629</v>
      </c>
      <c r="M11" s="24">
        <v>2956.5</v>
      </c>
      <c r="N11" s="24">
        <v>1704</v>
      </c>
      <c r="O11" s="36">
        <v>2234055.7599999998</v>
      </c>
      <c r="P11" s="24">
        <v>508</v>
      </c>
      <c r="Q11" s="24">
        <v>94593.48</v>
      </c>
      <c r="R11" s="24">
        <v>119</v>
      </c>
      <c r="S11" s="36">
        <v>347264.25</v>
      </c>
      <c r="T11" s="11">
        <v>785</v>
      </c>
      <c r="U11" s="36">
        <v>1728878.53</v>
      </c>
      <c r="V11" s="11">
        <v>117</v>
      </c>
      <c r="W11" s="36">
        <v>425824.11</v>
      </c>
      <c r="X11" s="11">
        <v>25</v>
      </c>
      <c r="Y11" s="24">
        <v>55902.7</v>
      </c>
      <c r="Z11" s="24">
        <v>21415</v>
      </c>
      <c r="AA11" s="36">
        <v>988363.56</v>
      </c>
      <c r="AB11" s="24">
        <v>37087</v>
      </c>
      <c r="AC11" s="39">
        <v>10444954.949999999</v>
      </c>
    </row>
    <row r="12" spans="1:29" s="4" customFormat="1" ht="18" customHeight="1">
      <c r="A12" s="2" t="s">
        <v>578</v>
      </c>
      <c r="B12" s="24">
        <v>9604</v>
      </c>
      <c r="C12" s="36">
        <v>3410516.91</v>
      </c>
      <c r="D12" s="11">
        <v>67</v>
      </c>
      <c r="E12" s="36">
        <v>339649.35</v>
      </c>
      <c r="F12" s="24">
        <v>1988</v>
      </c>
      <c r="G12" s="36">
        <v>936241.29</v>
      </c>
      <c r="H12" s="24">
        <v>205</v>
      </c>
      <c r="I12" s="24">
        <v>39338.39</v>
      </c>
      <c r="J12" s="24">
        <v>25</v>
      </c>
      <c r="K12" s="24">
        <v>2216.0700000000002</v>
      </c>
      <c r="L12" s="24">
        <v>638</v>
      </c>
      <c r="M12" s="24">
        <v>3029.41</v>
      </c>
      <c r="N12" s="24">
        <v>1704</v>
      </c>
      <c r="O12" s="36">
        <v>2291999.42</v>
      </c>
      <c r="P12" s="24">
        <v>510</v>
      </c>
      <c r="Q12" s="36">
        <v>100318.28</v>
      </c>
      <c r="R12" s="24">
        <v>119</v>
      </c>
      <c r="S12" s="36">
        <v>354703.28</v>
      </c>
      <c r="T12" s="11">
        <v>785</v>
      </c>
      <c r="U12" s="36">
        <v>1783918.28</v>
      </c>
      <c r="V12" s="11">
        <v>115</v>
      </c>
      <c r="W12" s="36">
        <v>433899.09</v>
      </c>
      <c r="X12" s="11">
        <v>25</v>
      </c>
      <c r="Y12" s="24">
        <v>54675.51</v>
      </c>
      <c r="Z12" s="24">
        <v>21963</v>
      </c>
      <c r="AA12" s="36">
        <v>1004772.11</v>
      </c>
      <c r="AB12" s="24">
        <v>37748</v>
      </c>
      <c r="AC12" s="39">
        <v>10755277.390000001</v>
      </c>
    </row>
    <row r="13" spans="1:29" s="4" customFormat="1" ht="18" customHeight="1">
      <c r="A13" s="2" t="s">
        <v>579</v>
      </c>
      <c r="B13" s="24">
        <v>9622</v>
      </c>
      <c r="C13" s="36">
        <v>3488850.26</v>
      </c>
      <c r="D13" s="11">
        <v>66</v>
      </c>
      <c r="E13" s="36">
        <v>339846.88</v>
      </c>
      <c r="F13" s="24">
        <v>2002</v>
      </c>
      <c r="G13" s="36">
        <v>948735.21</v>
      </c>
      <c r="H13" s="24">
        <v>206</v>
      </c>
      <c r="I13" s="24">
        <v>39512.86</v>
      </c>
      <c r="J13" s="24">
        <v>25</v>
      </c>
      <c r="K13" s="24">
        <v>2324.5300000000002</v>
      </c>
      <c r="L13" s="24">
        <v>647</v>
      </c>
      <c r="M13" s="24">
        <v>3255.13</v>
      </c>
      <c r="N13" s="24">
        <v>1755</v>
      </c>
      <c r="O13" s="36">
        <v>2300892.75</v>
      </c>
      <c r="P13" s="24">
        <v>535</v>
      </c>
      <c r="Q13" s="24">
        <v>95062.66</v>
      </c>
      <c r="R13" s="24">
        <v>119</v>
      </c>
      <c r="S13" s="36">
        <v>353205.92</v>
      </c>
      <c r="T13" s="11">
        <v>785</v>
      </c>
      <c r="U13" s="36">
        <v>1795327.58</v>
      </c>
      <c r="V13" s="11">
        <v>115</v>
      </c>
      <c r="W13" s="36">
        <v>441488.02</v>
      </c>
      <c r="X13" s="11">
        <v>25</v>
      </c>
      <c r="Y13" s="24">
        <v>52168.05</v>
      </c>
      <c r="Z13" s="24">
        <v>22904</v>
      </c>
      <c r="AA13" s="36">
        <v>1013008.75</v>
      </c>
      <c r="AB13" s="24">
        <v>38806</v>
      </c>
      <c r="AC13" s="39">
        <v>10873678.6</v>
      </c>
    </row>
    <row r="14" spans="1:29" s="4" customFormat="1" ht="18" customHeight="1">
      <c r="A14" s="2" t="s">
        <v>580</v>
      </c>
      <c r="B14" s="24">
        <v>9692</v>
      </c>
      <c r="C14" s="36">
        <v>3516470.76</v>
      </c>
      <c r="D14" s="11">
        <v>66</v>
      </c>
      <c r="E14" s="36">
        <v>344430.76</v>
      </c>
      <c r="F14" s="24">
        <v>2029</v>
      </c>
      <c r="G14" s="36">
        <v>971907.39</v>
      </c>
      <c r="H14" s="24">
        <v>208</v>
      </c>
      <c r="I14" s="24">
        <v>39643.480000000003</v>
      </c>
      <c r="J14" s="24">
        <v>25</v>
      </c>
      <c r="K14" s="24">
        <v>2259.71</v>
      </c>
      <c r="L14" s="24">
        <v>654</v>
      </c>
      <c r="M14" s="24">
        <v>2946.15</v>
      </c>
      <c r="N14" s="24">
        <v>1752</v>
      </c>
      <c r="O14" s="36">
        <v>2291577.7000000002</v>
      </c>
      <c r="P14" s="24">
        <v>543</v>
      </c>
      <c r="Q14" s="36">
        <v>101468.57</v>
      </c>
      <c r="R14" s="24">
        <v>119</v>
      </c>
      <c r="S14" s="36">
        <v>347416.35</v>
      </c>
      <c r="T14" s="11">
        <v>784</v>
      </c>
      <c r="U14" s="36">
        <v>1809732.14</v>
      </c>
      <c r="V14" s="11">
        <v>115</v>
      </c>
      <c r="W14" s="36">
        <v>451751.64</v>
      </c>
      <c r="X14" s="11">
        <v>25</v>
      </c>
      <c r="Y14" s="24">
        <v>52162.91</v>
      </c>
      <c r="Z14" s="24">
        <v>24283</v>
      </c>
      <c r="AA14" s="36">
        <v>1023429.49</v>
      </c>
      <c r="AB14" s="24">
        <v>40295</v>
      </c>
      <c r="AC14" s="39">
        <v>10955197.050000001</v>
      </c>
    </row>
    <row r="15" spans="1:29" s="4" customFormat="1" ht="18" customHeight="1">
      <c r="A15" s="2" t="s">
        <v>582</v>
      </c>
      <c r="B15" s="24">
        <v>9717</v>
      </c>
      <c r="C15" s="36">
        <v>3500233.73</v>
      </c>
      <c r="D15" s="11">
        <v>66</v>
      </c>
      <c r="E15" s="36">
        <v>336731.24</v>
      </c>
      <c r="F15" s="24">
        <v>2031</v>
      </c>
      <c r="G15" s="36">
        <v>982786.66</v>
      </c>
      <c r="H15" s="24">
        <v>209</v>
      </c>
      <c r="I15" s="24">
        <v>38965.040000000001</v>
      </c>
      <c r="J15" s="24">
        <v>25</v>
      </c>
      <c r="K15" s="24">
        <v>2279.66</v>
      </c>
      <c r="L15" s="24">
        <v>681</v>
      </c>
      <c r="M15" s="24">
        <v>3177.48</v>
      </c>
      <c r="N15" s="24">
        <v>1768</v>
      </c>
      <c r="O15" s="36">
        <v>2340974.81</v>
      </c>
      <c r="P15" s="24">
        <v>562</v>
      </c>
      <c r="Q15" s="36">
        <v>102043.5</v>
      </c>
      <c r="R15" s="24">
        <v>119</v>
      </c>
      <c r="S15" s="36">
        <v>361448.65</v>
      </c>
      <c r="T15" s="11">
        <v>785</v>
      </c>
      <c r="U15" s="36">
        <v>1800262.3</v>
      </c>
      <c r="V15" s="11">
        <v>124</v>
      </c>
      <c r="W15" s="36">
        <v>462904.91</v>
      </c>
      <c r="X15" s="11">
        <v>25</v>
      </c>
      <c r="Y15" s="24">
        <v>52060.75</v>
      </c>
      <c r="Z15" s="24">
        <v>24879</v>
      </c>
      <c r="AA15" s="36">
        <v>1034431.03</v>
      </c>
      <c r="AB15" s="24">
        <v>40991</v>
      </c>
      <c r="AC15" s="39">
        <v>11018299.76</v>
      </c>
    </row>
    <row r="16" spans="1:29" s="4" customFormat="1" ht="18" customHeight="1">
      <c r="A16" s="2" t="s">
        <v>581</v>
      </c>
      <c r="B16" s="24">
        <v>9761</v>
      </c>
      <c r="C16" s="36">
        <v>3317414.53</v>
      </c>
      <c r="D16" s="11">
        <v>66</v>
      </c>
      <c r="E16" s="36">
        <v>315059.06</v>
      </c>
      <c r="F16" s="24">
        <v>2066</v>
      </c>
      <c r="G16" s="36">
        <v>970312.84</v>
      </c>
      <c r="H16" s="24">
        <v>209</v>
      </c>
      <c r="I16" s="24">
        <v>38281.440000000002</v>
      </c>
      <c r="J16" s="24">
        <v>25</v>
      </c>
      <c r="K16" s="24">
        <v>2082.12</v>
      </c>
      <c r="L16" s="24">
        <v>687</v>
      </c>
      <c r="M16" s="24">
        <v>3090.34</v>
      </c>
      <c r="N16" s="24">
        <v>1775</v>
      </c>
      <c r="O16" s="36">
        <v>2277397.6800000002</v>
      </c>
      <c r="P16" s="24">
        <v>570</v>
      </c>
      <c r="Q16" s="24">
        <v>99170.57</v>
      </c>
      <c r="R16" s="24">
        <v>120</v>
      </c>
      <c r="S16" s="36">
        <v>356576.75</v>
      </c>
      <c r="T16" s="11">
        <v>786</v>
      </c>
      <c r="U16" s="36">
        <v>1731058.41</v>
      </c>
      <c r="V16" s="11">
        <v>124</v>
      </c>
      <c r="W16" s="36">
        <v>468278.44</v>
      </c>
      <c r="X16" s="11">
        <v>26</v>
      </c>
      <c r="Y16" s="24">
        <v>47774.16</v>
      </c>
      <c r="Z16" s="24">
        <v>25103</v>
      </c>
      <c r="AA16" s="36">
        <v>1025209.38</v>
      </c>
      <c r="AB16" s="24">
        <v>41318</v>
      </c>
      <c r="AC16" s="39">
        <v>10651705.720000001</v>
      </c>
    </row>
    <row r="17" spans="1:26" s="4" customFormat="1" ht="14.25" customHeight="1">
      <c r="A17" s="511" t="s">
        <v>583</v>
      </c>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row>
    <row r="18" spans="1:26" s="4" customFormat="1" ht="13.5" customHeight="1">
      <c r="A18" s="511" t="s">
        <v>584</v>
      </c>
      <c r="B18" s="511"/>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1"/>
    </row>
    <row r="19" spans="1:26" s="4" customFormat="1" ht="13.5" customHeight="1">
      <c r="A19" s="511" t="s">
        <v>887</v>
      </c>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row>
    <row r="20" spans="1:26" s="4" customFormat="1" ht="13.5" customHeight="1">
      <c r="A20" s="511" t="s">
        <v>585</v>
      </c>
      <c r="B20" s="511"/>
      <c r="C20" s="511"/>
      <c r="D20" s="511"/>
      <c r="E20" s="511"/>
      <c r="F20" s="511"/>
      <c r="G20" s="511"/>
      <c r="H20" s="511"/>
      <c r="I20" s="511"/>
      <c r="J20" s="511"/>
      <c r="K20" s="511"/>
      <c r="L20" s="511"/>
      <c r="M20" s="511"/>
      <c r="N20" s="511"/>
      <c r="O20" s="511"/>
      <c r="P20" s="511"/>
      <c r="Q20" s="511"/>
      <c r="R20" s="511"/>
      <c r="S20" s="511"/>
      <c r="T20" s="511"/>
      <c r="U20" s="511"/>
      <c r="V20" s="511"/>
      <c r="W20" s="511"/>
      <c r="X20" s="511"/>
      <c r="Y20" s="511"/>
      <c r="Z20" s="511"/>
    </row>
    <row r="21" spans="1:26" s="4" customFormat="1" ht="28.4" customHeight="1"/>
  </sheetData>
  <mergeCells count="20">
    <mergeCell ref="AB2:AC2"/>
    <mergeCell ref="A1:Z1"/>
    <mergeCell ref="A2:A3"/>
    <mergeCell ref="B2:C2"/>
    <mergeCell ref="D2:E2"/>
    <mergeCell ref="F2:G2"/>
    <mergeCell ref="H2:I2"/>
    <mergeCell ref="J2:K2"/>
    <mergeCell ref="L2:M2"/>
    <mergeCell ref="N2:O2"/>
    <mergeCell ref="A17:Z17"/>
    <mergeCell ref="A18:Z18"/>
    <mergeCell ref="A19:Z19"/>
    <mergeCell ref="A20:Z20"/>
    <mergeCell ref="R2:S2"/>
    <mergeCell ref="T2:U2"/>
    <mergeCell ref="V2:W2"/>
    <mergeCell ref="X2:Y2"/>
    <mergeCell ref="Z2:AA2"/>
    <mergeCell ref="P2:Q2"/>
  </mergeCells>
  <pageMargins left="0.78431372549019618" right="0.78431372549019618" top="0.98039215686274517" bottom="0.98039215686274517" header="0.50980392156862753" footer="0.50980392156862753"/>
  <pageSetup paperSize="9" scale="51" orientation="landscape" useFirstPageNumber="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J21" sqref="J21"/>
    </sheetView>
  </sheetViews>
  <sheetFormatPr defaultRowHeight="12.5"/>
  <cols>
    <col min="1" max="11" width="14.7265625" bestFit="1" customWidth="1"/>
    <col min="12" max="12" width="4.7265625" bestFit="1" customWidth="1"/>
  </cols>
  <sheetData>
    <row r="1" spans="1:11" ht="13.5" customHeight="1">
      <c r="A1" s="590" t="s">
        <v>586</v>
      </c>
      <c r="B1" s="590"/>
      <c r="C1" s="590"/>
      <c r="D1" s="590"/>
      <c r="E1" s="590"/>
    </row>
    <row r="2" spans="1:11" s="4" customFormat="1" ht="16.5" customHeight="1">
      <c r="A2" s="461" t="s">
        <v>90</v>
      </c>
      <c r="B2" s="455" t="s">
        <v>587</v>
      </c>
      <c r="C2" s="539"/>
      <c r="D2" s="456"/>
      <c r="E2" s="515" t="s">
        <v>588</v>
      </c>
      <c r="F2" s="543"/>
      <c r="G2" s="516"/>
      <c r="H2" s="455" t="s">
        <v>589</v>
      </c>
      <c r="I2" s="539"/>
      <c r="J2" s="456"/>
      <c r="K2" s="561" t="s">
        <v>590</v>
      </c>
    </row>
    <row r="3" spans="1:11" s="4" customFormat="1" ht="27.75" customHeight="1">
      <c r="A3" s="463"/>
      <c r="B3" s="9" t="s">
        <v>591</v>
      </c>
      <c r="C3" s="9" t="s">
        <v>592</v>
      </c>
      <c r="D3" s="9" t="s">
        <v>93</v>
      </c>
      <c r="E3" s="9" t="s">
        <v>591</v>
      </c>
      <c r="F3" s="9" t="s">
        <v>592</v>
      </c>
      <c r="G3" s="9" t="s">
        <v>93</v>
      </c>
      <c r="H3" s="9" t="s">
        <v>591</v>
      </c>
      <c r="I3" s="9" t="s">
        <v>592</v>
      </c>
      <c r="J3" s="9" t="s">
        <v>93</v>
      </c>
      <c r="K3" s="562"/>
    </row>
    <row r="4" spans="1:11" s="4" customFormat="1" ht="18" customHeight="1">
      <c r="A4" s="2" t="s">
        <v>28</v>
      </c>
      <c r="B4" s="39">
        <v>19652988.73</v>
      </c>
      <c r="C4" s="36">
        <v>4741373.7489999998</v>
      </c>
      <c r="D4" s="39">
        <v>24394362.48</v>
      </c>
      <c r="E4" s="39">
        <v>19591483.43</v>
      </c>
      <c r="F4" s="36">
        <v>4693177.6440000003</v>
      </c>
      <c r="G4" s="39">
        <v>24284661.079999998</v>
      </c>
      <c r="H4" s="24">
        <v>61505.297250000003</v>
      </c>
      <c r="I4" s="24">
        <v>48196.106100999998</v>
      </c>
      <c r="J4" s="36">
        <v>109701.40330000001</v>
      </c>
      <c r="K4" s="36">
        <v>2379662.9470000002</v>
      </c>
    </row>
    <row r="5" spans="1:11" s="4" customFormat="1" ht="18" customHeight="1">
      <c r="A5" s="2" t="s">
        <v>29</v>
      </c>
      <c r="B5" s="39">
        <v>13999628.970000001</v>
      </c>
      <c r="C5" s="36">
        <v>3501693.2439999999</v>
      </c>
      <c r="D5" s="39">
        <v>17501322.219999999</v>
      </c>
      <c r="E5" s="39">
        <v>13801723.130000001</v>
      </c>
      <c r="F5" s="36">
        <v>3399561.1</v>
      </c>
      <c r="G5" s="39">
        <v>17201284.23</v>
      </c>
      <c r="H5" s="36">
        <v>197905.83910000001</v>
      </c>
      <c r="I5" s="36">
        <v>102132.1441</v>
      </c>
      <c r="J5" s="36">
        <v>300037.98320000002</v>
      </c>
      <c r="K5" s="36">
        <v>2722937.3939999999</v>
      </c>
    </row>
    <row r="6" spans="1:11" s="4" customFormat="1" ht="18" customHeight="1">
      <c r="A6" s="2" t="s">
        <v>99</v>
      </c>
      <c r="B6" s="36">
        <v>1507089.1029999999</v>
      </c>
      <c r="C6" s="36">
        <v>366427.03649999999</v>
      </c>
      <c r="D6" s="36">
        <v>1873516.14</v>
      </c>
      <c r="E6" s="36">
        <v>1441199.095</v>
      </c>
      <c r="F6" s="36">
        <v>331857.31390000001</v>
      </c>
      <c r="G6" s="36">
        <v>1773056.409</v>
      </c>
      <c r="H6" s="24">
        <v>65890.008329999997</v>
      </c>
      <c r="I6" s="24">
        <v>34569.722600000001</v>
      </c>
      <c r="J6" s="36">
        <v>100459.7309</v>
      </c>
      <c r="K6" s="36">
        <v>2478756.9330000002</v>
      </c>
    </row>
    <row r="7" spans="1:11" s="4" customFormat="1" ht="18" customHeight="1">
      <c r="A7" s="2" t="s">
        <v>100</v>
      </c>
      <c r="B7" s="36">
        <v>1875772.2180000001</v>
      </c>
      <c r="C7" s="36">
        <v>411518.29009999998</v>
      </c>
      <c r="D7" s="36">
        <v>2287290.5079999999</v>
      </c>
      <c r="E7" s="36">
        <v>1812445.132</v>
      </c>
      <c r="F7" s="36">
        <v>397855.57270000002</v>
      </c>
      <c r="G7" s="36">
        <v>2210300.7050000001</v>
      </c>
      <c r="H7" s="24">
        <v>63327.085570000003</v>
      </c>
      <c r="I7" s="24">
        <v>13662.707399999999</v>
      </c>
      <c r="J7" s="24">
        <v>76989.793000000005</v>
      </c>
      <c r="K7" s="36">
        <v>2593559.6290000002</v>
      </c>
    </row>
    <row r="8" spans="1:11" s="4" customFormat="1" ht="18" customHeight="1">
      <c r="A8" s="2" t="s">
        <v>101</v>
      </c>
      <c r="B8" s="36">
        <v>1537277.078</v>
      </c>
      <c r="C8" s="36">
        <v>330202.76429999998</v>
      </c>
      <c r="D8" s="36">
        <v>1867479.8419999999</v>
      </c>
      <c r="E8" s="36">
        <v>1668162.6680000001</v>
      </c>
      <c r="F8" s="36">
        <v>359131.58799999999</v>
      </c>
      <c r="G8" s="36">
        <v>2027294.2560000001</v>
      </c>
      <c r="H8" s="24">
        <v>-130885.58997</v>
      </c>
      <c r="I8" s="24">
        <v>-28928.823680000001</v>
      </c>
      <c r="J8" s="24">
        <v>-159814.41364000001</v>
      </c>
      <c r="K8" s="36">
        <v>2425040.3709999998</v>
      </c>
    </row>
    <row r="9" spans="1:11" s="4" customFormat="1" ht="18" customHeight="1">
      <c r="A9" s="2" t="s">
        <v>102</v>
      </c>
      <c r="B9" s="36">
        <v>1892206.557</v>
      </c>
      <c r="C9" s="36">
        <v>416448.15120000002</v>
      </c>
      <c r="D9" s="36">
        <v>2308654.7080000001</v>
      </c>
      <c r="E9" s="36">
        <v>1825965.4879999999</v>
      </c>
      <c r="F9" s="36">
        <v>395601.49209999997</v>
      </c>
      <c r="G9" s="36">
        <v>2221566.98</v>
      </c>
      <c r="H9" s="24">
        <v>66241.06856</v>
      </c>
      <c r="I9" s="24">
        <v>20846.669030000001</v>
      </c>
      <c r="J9" s="24">
        <v>87087.737540000002</v>
      </c>
      <c r="K9" s="36">
        <v>2453626.3769999999</v>
      </c>
    </row>
    <row r="10" spans="1:11" s="4" customFormat="1" ht="18" customHeight="1">
      <c r="A10" s="2" t="s">
        <v>103</v>
      </c>
      <c r="B10" s="36">
        <v>1568564.148</v>
      </c>
      <c r="C10" s="36">
        <v>352027.5809</v>
      </c>
      <c r="D10" s="36">
        <v>1920591.7320000001</v>
      </c>
      <c r="E10" s="36">
        <v>1484412.632</v>
      </c>
      <c r="F10" s="36">
        <v>333640.83130000002</v>
      </c>
      <c r="G10" s="36">
        <v>1818053.46</v>
      </c>
      <c r="H10" s="24">
        <v>84151.567110000004</v>
      </c>
      <c r="I10" s="24">
        <v>18386.7497</v>
      </c>
      <c r="J10" s="36">
        <v>102538.3168</v>
      </c>
      <c r="K10" s="36">
        <v>2547593.7220000001</v>
      </c>
    </row>
    <row r="11" spans="1:11" s="4" customFormat="1" ht="18" customHeight="1">
      <c r="A11" s="2" t="s">
        <v>104</v>
      </c>
      <c r="B11" s="36">
        <v>1378402.4069999999</v>
      </c>
      <c r="C11" s="36">
        <v>305433.37800000003</v>
      </c>
      <c r="D11" s="36">
        <v>1683835.78</v>
      </c>
      <c r="E11" s="36">
        <v>1501961.7609999999</v>
      </c>
      <c r="F11" s="36">
        <v>333664.185</v>
      </c>
      <c r="G11" s="36">
        <v>1835625.95</v>
      </c>
      <c r="H11" s="24">
        <v>-123559.40453</v>
      </c>
      <c r="I11" s="24">
        <v>-28230.807410000001</v>
      </c>
      <c r="J11" s="24">
        <v>-151790.21189000001</v>
      </c>
      <c r="K11" s="36">
        <v>2450786.7599999998</v>
      </c>
    </row>
    <row r="12" spans="1:11" s="4" customFormat="1" ht="18" customHeight="1">
      <c r="A12" s="2" t="s">
        <v>105</v>
      </c>
      <c r="B12" s="36">
        <v>1179775.189</v>
      </c>
      <c r="C12" s="36">
        <v>313399.84999999998</v>
      </c>
      <c r="D12" s="36">
        <v>1493175.04</v>
      </c>
      <c r="E12" s="36">
        <v>1080115.2139999999</v>
      </c>
      <c r="F12" s="36">
        <v>279577.91899999999</v>
      </c>
      <c r="G12" s="36">
        <v>1359693.13</v>
      </c>
      <c r="H12" s="24">
        <v>99659.977329999994</v>
      </c>
      <c r="I12" s="24">
        <v>33821.930469999999</v>
      </c>
      <c r="J12" s="36">
        <v>133481.90779</v>
      </c>
      <c r="K12" s="36">
        <v>2632824.4339999999</v>
      </c>
    </row>
    <row r="13" spans="1:11" s="4" customFormat="1" ht="18" customHeight="1">
      <c r="A13" s="2" t="s">
        <v>106</v>
      </c>
      <c r="B13" s="36">
        <v>693202.62</v>
      </c>
      <c r="C13" s="36">
        <v>189031.41699999999</v>
      </c>
      <c r="D13" s="36">
        <v>882234.04</v>
      </c>
      <c r="E13" s="36">
        <v>651616.21</v>
      </c>
      <c r="F13" s="36">
        <v>176198.64499999999</v>
      </c>
      <c r="G13" s="36">
        <v>827814.85</v>
      </c>
      <c r="H13" s="24">
        <v>41586.411399999997</v>
      </c>
      <c r="I13" s="24">
        <v>12832.77347</v>
      </c>
      <c r="J13" s="24">
        <v>54419.1849</v>
      </c>
      <c r="K13" s="36">
        <v>2704699.4139999999</v>
      </c>
    </row>
    <row r="14" spans="1:11" s="4" customFormat="1" ht="18" customHeight="1">
      <c r="A14" s="2" t="s">
        <v>108</v>
      </c>
      <c r="B14" s="36">
        <v>883907.94</v>
      </c>
      <c r="C14" s="36">
        <v>266673.47200000001</v>
      </c>
      <c r="D14" s="36">
        <v>1150581.4099999999</v>
      </c>
      <c r="E14" s="36">
        <v>934809.12</v>
      </c>
      <c r="F14" s="36">
        <v>277269.37</v>
      </c>
      <c r="G14" s="36">
        <v>1212078.49</v>
      </c>
      <c r="H14" s="24">
        <v>-50901.179400000001</v>
      </c>
      <c r="I14" s="24">
        <v>-10595.898939999999</v>
      </c>
      <c r="J14" s="24">
        <v>-61497.078399999999</v>
      </c>
      <c r="K14" s="36">
        <v>2654074.7519999999</v>
      </c>
    </row>
    <row r="15" spans="1:11" s="4" customFormat="1" ht="18" customHeight="1">
      <c r="A15" s="2" t="s">
        <v>109</v>
      </c>
      <c r="B15" s="36">
        <v>837017.17</v>
      </c>
      <c r="C15" s="36">
        <v>314658.00599999999</v>
      </c>
      <c r="D15" s="36">
        <v>1151675.17</v>
      </c>
      <c r="E15" s="36">
        <v>753455.96</v>
      </c>
      <c r="F15" s="36">
        <v>278070.66800000001</v>
      </c>
      <c r="G15" s="36">
        <v>1031526.63</v>
      </c>
      <c r="H15" s="24">
        <v>83561.200400000002</v>
      </c>
      <c r="I15" s="24">
        <v>36587.33812</v>
      </c>
      <c r="J15" s="36">
        <v>120148.5386</v>
      </c>
      <c r="K15" s="36">
        <v>2785803.67</v>
      </c>
    </row>
    <row r="16" spans="1:11" s="4" customFormat="1" ht="18" customHeight="1">
      <c r="A16" s="2" t="s">
        <v>107</v>
      </c>
      <c r="B16" s="36">
        <v>646414.54</v>
      </c>
      <c r="C16" s="36">
        <v>235873.29800000001</v>
      </c>
      <c r="D16" s="36">
        <v>882287.85</v>
      </c>
      <c r="E16" s="36">
        <v>647579.85</v>
      </c>
      <c r="F16" s="36">
        <v>236693.51500000001</v>
      </c>
      <c r="G16" s="36">
        <v>884273.37</v>
      </c>
      <c r="H16" s="24">
        <v>-1165.3056999999999</v>
      </c>
      <c r="I16" s="24">
        <v>-820.21666000000005</v>
      </c>
      <c r="J16" s="24">
        <v>-1985.5224000000001</v>
      </c>
      <c r="K16" s="36">
        <v>2722937.3939999999</v>
      </c>
    </row>
    <row r="17" spans="1:5" s="4" customFormat="1" ht="18.75" customHeight="1">
      <c r="A17" s="451" t="s">
        <v>887</v>
      </c>
      <c r="B17" s="451"/>
      <c r="C17" s="451"/>
      <c r="D17" s="451"/>
      <c r="E17" s="451"/>
    </row>
    <row r="18" spans="1:5" s="4" customFormat="1" ht="18" customHeight="1">
      <c r="A18" s="451" t="s">
        <v>77</v>
      </c>
      <c r="B18" s="451"/>
      <c r="C18" s="451"/>
      <c r="D18" s="451"/>
      <c r="E18" s="451"/>
    </row>
    <row r="19" spans="1:5" s="4" customFormat="1" ht="28.4" customHeight="1"/>
  </sheetData>
  <mergeCells count="8">
    <mergeCell ref="H2:J2"/>
    <mergeCell ref="K2:K3"/>
    <mergeCell ref="A17:E17"/>
    <mergeCell ref="A18:E18"/>
    <mergeCell ref="A1:E1"/>
    <mergeCell ref="A2:A3"/>
    <mergeCell ref="B2:D2"/>
    <mergeCell ref="E2:G2"/>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6"/>
  <sheetViews>
    <sheetView topLeftCell="A55" zoomScaleNormal="100" workbookViewId="0">
      <selection activeCell="I33" sqref="I33"/>
    </sheetView>
  </sheetViews>
  <sheetFormatPr defaultColWidth="9.1796875" defaultRowHeight="13"/>
  <cols>
    <col min="1" max="1" width="9.1796875" style="311"/>
    <col min="2" max="2" width="25.7265625" style="311" customWidth="1"/>
    <col min="3" max="3" width="8.81640625" style="311" customWidth="1"/>
    <col min="4" max="4" width="9.81640625" style="311" bestFit="1" customWidth="1"/>
    <col min="5" max="8" width="9.26953125" style="311" bestFit="1" customWidth="1"/>
    <col min="9" max="9" width="9.26953125" style="408" bestFit="1" customWidth="1"/>
    <col min="10" max="10" width="9.81640625" style="408" bestFit="1" customWidth="1"/>
    <col min="11" max="11" width="9.54296875" style="311" customWidth="1"/>
    <col min="12" max="12" width="10.1796875" style="311" customWidth="1"/>
    <col min="13" max="14" width="9.26953125" style="311" bestFit="1" customWidth="1"/>
    <col min="15" max="15" width="9.1796875" style="311" customWidth="1"/>
    <col min="16" max="16384" width="9.1796875" style="311"/>
  </cols>
  <sheetData>
    <row r="1" spans="1:14" s="406" customFormat="1" ht="15.5">
      <c r="A1" s="405" t="s">
        <v>1119</v>
      </c>
      <c r="I1" s="407"/>
      <c r="J1" s="407"/>
    </row>
    <row r="2" spans="1:14" s="402" customFormat="1" ht="12">
      <c r="A2" s="593" t="s">
        <v>1039</v>
      </c>
      <c r="B2" s="594" t="s">
        <v>1040</v>
      </c>
      <c r="C2" s="595" t="s">
        <v>29</v>
      </c>
      <c r="D2" s="595"/>
      <c r="E2" s="595"/>
      <c r="F2" s="595"/>
      <c r="G2" s="595"/>
      <c r="H2" s="595"/>
      <c r="I2" s="591">
        <v>43862</v>
      </c>
      <c r="J2" s="591"/>
      <c r="K2" s="591"/>
      <c r="L2" s="591"/>
      <c r="M2" s="591"/>
      <c r="N2" s="591"/>
    </row>
    <row r="3" spans="1:14" s="402" customFormat="1" ht="48">
      <c r="A3" s="593"/>
      <c r="B3" s="594"/>
      <c r="C3" s="384" t="s">
        <v>1041</v>
      </c>
      <c r="D3" s="384" t="s">
        <v>1042</v>
      </c>
      <c r="E3" s="384" t="s">
        <v>1043</v>
      </c>
      <c r="F3" s="384" t="s">
        <v>1044</v>
      </c>
      <c r="G3" s="384" t="s">
        <v>1045</v>
      </c>
      <c r="H3" s="384" t="s">
        <v>1046</v>
      </c>
      <c r="I3" s="384" t="s">
        <v>1041</v>
      </c>
      <c r="J3" s="384" t="s">
        <v>1042</v>
      </c>
      <c r="K3" s="384" t="s">
        <v>1043</v>
      </c>
      <c r="L3" s="384" t="s">
        <v>1044</v>
      </c>
      <c r="M3" s="384" t="s">
        <v>1045</v>
      </c>
      <c r="N3" s="384" t="s">
        <v>1046</v>
      </c>
    </row>
    <row r="4" spans="1:14" s="402" customFormat="1" ht="12">
      <c r="A4" s="385" t="s">
        <v>978</v>
      </c>
      <c r="B4" s="386" t="s">
        <v>1047</v>
      </c>
      <c r="C4" s="386"/>
      <c r="D4" s="386"/>
      <c r="E4" s="386"/>
      <c r="F4" s="386"/>
      <c r="G4" s="386"/>
      <c r="H4" s="386"/>
      <c r="I4" s="387"/>
      <c r="J4" s="387"/>
      <c r="K4" s="386"/>
      <c r="L4" s="386"/>
      <c r="M4" s="386"/>
      <c r="N4" s="386"/>
    </row>
    <row r="5" spans="1:14" s="397" customFormat="1" ht="12">
      <c r="A5" s="388" t="s">
        <v>1048</v>
      </c>
      <c r="B5" s="389" t="s">
        <v>1049</v>
      </c>
      <c r="C5" s="396">
        <v>327</v>
      </c>
      <c r="D5" s="396">
        <v>6188410</v>
      </c>
      <c r="E5" s="396">
        <v>17025845.241853133</v>
      </c>
      <c r="F5" s="396">
        <v>16835708.552020095</v>
      </c>
      <c r="G5" s="396">
        <v>190136.68993302734</v>
      </c>
      <c r="H5" s="396">
        <v>1222324.4211176576</v>
      </c>
      <c r="I5" s="396">
        <v>327</v>
      </c>
      <c r="J5" s="396">
        <v>6188410</v>
      </c>
      <c r="K5" s="396">
        <v>819248.1880384509</v>
      </c>
      <c r="L5" s="396">
        <v>847187.7436187315</v>
      </c>
      <c r="M5" s="396">
        <v>-27939.555580290449</v>
      </c>
      <c r="N5" s="396">
        <v>1222324.4211176576</v>
      </c>
    </row>
    <row r="6" spans="1:14" s="397" customFormat="1" ht="12">
      <c r="A6" s="390">
        <v>1</v>
      </c>
      <c r="B6" s="391" t="s">
        <v>1050</v>
      </c>
      <c r="C6" s="396">
        <v>30</v>
      </c>
      <c r="D6" s="396">
        <v>47900</v>
      </c>
      <c r="E6" s="396">
        <v>2305306.1042940784</v>
      </c>
      <c r="F6" s="396">
        <v>2264305.3930091984</v>
      </c>
      <c r="G6" s="396">
        <v>41000.711284879937</v>
      </c>
      <c r="H6" s="396">
        <v>53283.343104738597</v>
      </c>
      <c r="I6" s="396">
        <v>30</v>
      </c>
      <c r="J6" s="396">
        <v>47900</v>
      </c>
      <c r="K6" s="396">
        <v>388612.21004415792</v>
      </c>
      <c r="L6" s="396">
        <v>390085.91960494523</v>
      </c>
      <c r="M6" s="396">
        <v>-1473.7095607874071</v>
      </c>
      <c r="N6" s="396">
        <v>53283.343104738597</v>
      </c>
    </row>
    <row r="7" spans="1:14" s="397" customFormat="1" ht="12">
      <c r="A7" s="390">
        <v>2</v>
      </c>
      <c r="B7" s="391" t="s">
        <v>1051</v>
      </c>
      <c r="C7" s="396">
        <v>40</v>
      </c>
      <c r="D7" s="396">
        <v>1797938</v>
      </c>
      <c r="E7" s="396">
        <v>14034876.170744527</v>
      </c>
      <c r="F7" s="396">
        <v>13999968.824236687</v>
      </c>
      <c r="G7" s="396">
        <v>34907.346507840586</v>
      </c>
      <c r="H7" s="396">
        <v>443108.33457305515</v>
      </c>
      <c r="I7" s="396">
        <v>40</v>
      </c>
      <c r="J7" s="396">
        <v>1797938</v>
      </c>
      <c r="K7" s="396">
        <v>352094.67216442712</v>
      </c>
      <c r="L7" s="396">
        <v>395920.09843110479</v>
      </c>
      <c r="M7" s="396">
        <v>-43825.426366677319</v>
      </c>
      <c r="N7" s="396">
        <v>443108.33457305515</v>
      </c>
    </row>
    <row r="8" spans="1:14" s="397" customFormat="1" ht="12">
      <c r="A8" s="390">
        <v>3</v>
      </c>
      <c r="B8" s="391" t="s">
        <v>1052</v>
      </c>
      <c r="C8" s="396">
        <v>29</v>
      </c>
      <c r="D8" s="396">
        <v>702191</v>
      </c>
      <c r="E8" s="396">
        <v>173888.62313424499</v>
      </c>
      <c r="F8" s="396">
        <v>154388.5031319765</v>
      </c>
      <c r="G8" s="396">
        <v>19500.120002268512</v>
      </c>
      <c r="H8" s="396">
        <v>100964.63397573624</v>
      </c>
      <c r="I8" s="396">
        <v>29</v>
      </c>
      <c r="J8" s="396">
        <v>702191</v>
      </c>
      <c r="K8" s="396">
        <v>15921.587483690382</v>
      </c>
      <c r="L8" s="396">
        <v>15961.764413123543</v>
      </c>
      <c r="M8" s="396">
        <v>-40.177029433150892</v>
      </c>
      <c r="N8" s="396">
        <v>100964.63397573624</v>
      </c>
    </row>
    <row r="9" spans="1:14" s="397" customFormat="1" ht="12">
      <c r="A9" s="390">
        <v>4</v>
      </c>
      <c r="B9" s="391" t="s">
        <v>1053</v>
      </c>
      <c r="C9" s="396">
        <v>26</v>
      </c>
      <c r="D9" s="396">
        <v>991397</v>
      </c>
      <c r="E9" s="396">
        <v>117448.53190785648</v>
      </c>
      <c r="F9" s="396">
        <v>106308.24829243797</v>
      </c>
      <c r="G9" s="396">
        <v>11140.283715418487</v>
      </c>
      <c r="H9" s="396">
        <v>100987.06310811584</v>
      </c>
      <c r="I9" s="396">
        <v>26</v>
      </c>
      <c r="J9" s="396">
        <v>991397</v>
      </c>
      <c r="K9" s="396">
        <v>17037.310958936258</v>
      </c>
      <c r="L9" s="396">
        <v>13885.225438226742</v>
      </c>
      <c r="M9" s="396">
        <v>3152.0856207094839</v>
      </c>
      <c r="N9" s="396">
        <v>100987.06310811584</v>
      </c>
    </row>
    <row r="10" spans="1:14" s="397" customFormat="1" ht="12">
      <c r="A10" s="390">
        <v>5</v>
      </c>
      <c r="B10" s="391" t="s">
        <v>1054</v>
      </c>
      <c r="C10" s="396">
        <v>19</v>
      </c>
      <c r="D10" s="396">
        <v>358634</v>
      </c>
      <c r="E10" s="396">
        <v>177232.17085645843</v>
      </c>
      <c r="F10" s="396">
        <v>149914.94666729221</v>
      </c>
      <c r="G10" s="396">
        <v>27317.224089166179</v>
      </c>
      <c r="H10" s="396">
        <v>84129.517037780155</v>
      </c>
      <c r="I10" s="396">
        <v>19</v>
      </c>
      <c r="J10" s="396">
        <v>358634</v>
      </c>
      <c r="K10" s="396">
        <v>18694.185902754223</v>
      </c>
      <c r="L10" s="396">
        <v>16141.061607868032</v>
      </c>
      <c r="M10" s="396">
        <v>2553.1241948862225</v>
      </c>
      <c r="N10" s="396">
        <v>84129.517037780155</v>
      </c>
    </row>
    <row r="11" spans="1:14" s="397" customFormat="1" ht="12">
      <c r="A11" s="390">
        <v>6</v>
      </c>
      <c r="B11" s="391" t="s">
        <v>1055</v>
      </c>
      <c r="C11" s="396">
        <v>28</v>
      </c>
      <c r="D11" s="396">
        <v>367453</v>
      </c>
      <c r="E11" s="396">
        <v>55497.910911976651</v>
      </c>
      <c r="F11" s="396">
        <v>35883.259388848914</v>
      </c>
      <c r="G11" s="396">
        <v>19614.651523127741</v>
      </c>
      <c r="H11" s="396">
        <v>104679.15338111289</v>
      </c>
      <c r="I11" s="396">
        <v>28</v>
      </c>
      <c r="J11" s="396">
        <v>367453</v>
      </c>
      <c r="K11" s="396">
        <v>8173.9216772747241</v>
      </c>
      <c r="L11" s="396">
        <v>4098.192375672661</v>
      </c>
      <c r="M11" s="396">
        <v>4075.7294016020751</v>
      </c>
      <c r="N11" s="396">
        <v>104679.15338111289</v>
      </c>
    </row>
    <row r="12" spans="1:14" s="397" customFormat="1" ht="12">
      <c r="A12" s="390">
        <v>7</v>
      </c>
      <c r="B12" s="391" t="s">
        <v>1056</v>
      </c>
      <c r="C12" s="396">
        <v>17</v>
      </c>
      <c r="D12" s="396">
        <v>225742</v>
      </c>
      <c r="E12" s="396">
        <v>6654.0047670958156</v>
      </c>
      <c r="F12" s="396">
        <v>14942.430338669699</v>
      </c>
      <c r="G12" s="396">
        <v>-8288.4255715738818</v>
      </c>
      <c r="H12" s="396">
        <v>31032.813873165298</v>
      </c>
      <c r="I12" s="396">
        <v>17</v>
      </c>
      <c r="J12" s="396">
        <v>225742</v>
      </c>
      <c r="K12" s="396">
        <v>952.42828272857423</v>
      </c>
      <c r="L12" s="396">
        <v>788.22549799400076</v>
      </c>
      <c r="M12" s="396">
        <v>164.2027847345762</v>
      </c>
      <c r="N12" s="396">
        <v>31032.813873165298</v>
      </c>
    </row>
    <row r="13" spans="1:14" s="397" customFormat="1" ht="12">
      <c r="A13" s="390">
        <v>8</v>
      </c>
      <c r="B13" s="391" t="s">
        <v>1057</v>
      </c>
      <c r="C13" s="396">
        <v>14</v>
      </c>
      <c r="D13" s="396">
        <v>108713</v>
      </c>
      <c r="E13" s="396">
        <v>1904.4002950188944</v>
      </c>
      <c r="F13" s="396">
        <v>2373.2687493515582</v>
      </c>
      <c r="G13" s="396">
        <v>-468.8684543326633</v>
      </c>
      <c r="H13" s="396">
        <v>10350.231548599424</v>
      </c>
      <c r="I13" s="396">
        <v>14</v>
      </c>
      <c r="J13" s="396">
        <v>108713</v>
      </c>
      <c r="K13" s="396">
        <v>400.84584478532975</v>
      </c>
      <c r="L13" s="396">
        <v>93.173646717290012</v>
      </c>
      <c r="M13" s="396">
        <v>307.67219806804042</v>
      </c>
      <c r="N13" s="396">
        <v>10350.231548599424</v>
      </c>
    </row>
    <row r="14" spans="1:14" s="397" customFormat="1" ht="12">
      <c r="A14" s="390">
        <v>9</v>
      </c>
      <c r="B14" s="391" t="s">
        <v>1058</v>
      </c>
      <c r="C14" s="396">
        <v>2</v>
      </c>
      <c r="D14" s="396">
        <v>25986</v>
      </c>
      <c r="E14" s="396">
        <v>536.03223748913547</v>
      </c>
      <c r="F14" s="396">
        <v>242.456690452</v>
      </c>
      <c r="G14" s="396">
        <v>293.57554703713544</v>
      </c>
      <c r="H14" s="396">
        <v>1599.8902590951066</v>
      </c>
      <c r="I14" s="396">
        <v>2</v>
      </c>
      <c r="J14" s="396">
        <v>25986</v>
      </c>
      <c r="K14" s="396">
        <v>86.529559490000054</v>
      </c>
      <c r="L14" s="396">
        <v>8.775774025000004</v>
      </c>
      <c r="M14" s="396">
        <v>77.753785465000021</v>
      </c>
      <c r="N14" s="396">
        <v>1599.8902590951066</v>
      </c>
    </row>
    <row r="15" spans="1:14" s="397" customFormat="1" ht="12">
      <c r="A15" s="390">
        <v>10</v>
      </c>
      <c r="B15" s="391" t="s">
        <v>1059</v>
      </c>
      <c r="C15" s="396">
        <v>29</v>
      </c>
      <c r="D15" s="396">
        <v>218577</v>
      </c>
      <c r="E15" s="396">
        <v>4724.5267050044204</v>
      </c>
      <c r="F15" s="396">
        <v>6629.5766798549994</v>
      </c>
      <c r="G15" s="396">
        <v>-1905.0499748605805</v>
      </c>
      <c r="H15" s="396">
        <v>18987.403505882641</v>
      </c>
      <c r="I15" s="396">
        <v>29</v>
      </c>
      <c r="J15" s="396">
        <v>218577</v>
      </c>
      <c r="K15" s="396">
        <v>444.17365632556994</v>
      </c>
      <c r="L15" s="396">
        <v>429.27243206000003</v>
      </c>
      <c r="M15" s="396">
        <v>14.901224255569332</v>
      </c>
      <c r="N15" s="396">
        <v>18987.403505882641</v>
      </c>
    </row>
    <row r="16" spans="1:14" s="397" customFormat="1" ht="12">
      <c r="A16" s="390">
        <v>11</v>
      </c>
      <c r="B16" s="391" t="s">
        <v>1060</v>
      </c>
      <c r="C16" s="396">
        <v>20</v>
      </c>
      <c r="D16" s="396">
        <v>383428</v>
      </c>
      <c r="E16" s="396">
        <v>44943.165750793705</v>
      </c>
      <c r="F16" s="396">
        <v>22884.207837733004</v>
      </c>
      <c r="G16" s="396">
        <v>22058.957913060698</v>
      </c>
      <c r="H16" s="396">
        <v>85262.925247738938</v>
      </c>
      <c r="I16" s="396">
        <v>20</v>
      </c>
      <c r="J16" s="396">
        <v>383428</v>
      </c>
      <c r="K16" s="396">
        <v>5109.9077747649644</v>
      </c>
      <c r="L16" s="396">
        <v>2268.9509201950023</v>
      </c>
      <c r="M16" s="396">
        <v>2840.9569545699669</v>
      </c>
      <c r="N16" s="396">
        <v>85262.925247738938</v>
      </c>
    </row>
    <row r="17" spans="1:14" s="397" customFormat="1" ht="12">
      <c r="A17" s="390">
        <v>12</v>
      </c>
      <c r="B17" s="391" t="s">
        <v>1061</v>
      </c>
      <c r="C17" s="396">
        <v>22</v>
      </c>
      <c r="D17" s="396">
        <v>484554</v>
      </c>
      <c r="E17" s="396">
        <v>8565.9756449140295</v>
      </c>
      <c r="F17" s="396">
        <v>31024.707394875004</v>
      </c>
      <c r="G17" s="396">
        <v>-22458.731649960966</v>
      </c>
      <c r="H17" s="396">
        <v>61837.664637537404</v>
      </c>
      <c r="I17" s="396">
        <v>22</v>
      </c>
      <c r="J17" s="396">
        <v>484554</v>
      </c>
      <c r="K17" s="396">
        <v>962.16274853079904</v>
      </c>
      <c r="L17" s="396">
        <v>1598.9638083780046</v>
      </c>
      <c r="M17" s="396">
        <v>-636.80105984720285</v>
      </c>
      <c r="N17" s="396">
        <v>61837.664637537404</v>
      </c>
    </row>
    <row r="18" spans="1:14" s="397" customFormat="1" ht="12">
      <c r="A18" s="390">
        <v>13</v>
      </c>
      <c r="B18" s="391" t="s">
        <v>1062</v>
      </c>
      <c r="C18" s="396">
        <v>19</v>
      </c>
      <c r="D18" s="396">
        <v>171809</v>
      </c>
      <c r="E18" s="396">
        <v>55219.837754878092</v>
      </c>
      <c r="F18" s="396">
        <v>14403.851810436146</v>
      </c>
      <c r="G18" s="396">
        <v>40815.985944441934</v>
      </c>
      <c r="H18" s="396">
        <v>78603.281846457874</v>
      </c>
      <c r="I18" s="396">
        <v>19</v>
      </c>
      <c r="J18" s="396">
        <v>171809</v>
      </c>
      <c r="K18" s="396">
        <v>6665.6901632775043</v>
      </c>
      <c r="L18" s="396">
        <v>3460.4978940451001</v>
      </c>
      <c r="M18" s="396">
        <v>3205.192269232386</v>
      </c>
      <c r="N18" s="396">
        <v>78603.281846457874</v>
      </c>
    </row>
    <row r="19" spans="1:14" s="397" customFormat="1" ht="12">
      <c r="A19" s="390">
        <v>14</v>
      </c>
      <c r="B19" s="391" t="s">
        <v>1063</v>
      </c>
      <c r="C19" s="396">
        <v>21</v>
      </c>
      <c r="D19" s="396">
        <v>104727</v>
      </c>
      <c r="E19" s="396">
        <v>4479.1958360899198</v>
      </c>
      <c r="F19" s="396">
        <v>4516.8912328495098</v>
      </c>
      <c r="G19" s="396">
        <v>-37.695396759588817</v>
      </c>
      <c r="H19" s="396">
        <v>8465.9355333109888</v>
      </c>
      <c r="I19" s="396">
        <v>21</v>
      </c>
      <c r="J19" s="396">
        <v>104727</v>
      </c>
      <c r="K19" s="396">
        <v>238.20358795387801</v>
      </c>
      <c r="L19" s="396">
        <v>394.69677308920836</v>
      </c>
      <c r="M19" s="396">
        <v>-156.49318513533026</v>
      </c>
      <c r="N19" s="396">
        <v>8465.9355333109888</v>
      </c>
    </row>
    <row r="20" spans="1:14" s="397" customFormat="1" ht="12">
      <c r="A20" s="390">
        <v>15</v>
      </c>
      <c r="B20" s="391" t="s">
        <v>1064</v>
      </c>
      <c r="C20" s="396">
        <v>4</v>
      </c>
      <c r="D20" s="396">
        <v>32680</v>
      </c>
      <c r="E20" s="396">
        <v>650.52941336200001</v>
      </c>
      <c r="F20" s="396">
        <v>391.77953068800002</v>
      </c>
      <c r="G20" s="396">
        <v>258.74988267399999</v>
      </c>
      <c r="H20" s="396">
        <v>852.49734356704857</v>
      </c>
      <c r="I20" s="396">
        <v>4</v>
      </c>
      <c r="J20" s="396">
        <v>32680</v>
      </c>
      <c r="K20" s="396">
        <v>64.803033744000004</v>
      </c>
      <c r="L20" s="396">
        <v>16.163936841999998</v>
      </c>
      <c r="M20" s="396">
        <v>48.639096902000006</v>
      </c>
      <c r="N20" s="396">
        <v>852.49734356704857</v>
      </c>
    </row>
    <row r="21" spans="1:14" s="397" customFormat="1" ht="12">
      <c r="A21" s="390">
        <v>16</v>
      </c>
      <c r="B21" s="391" t="s">
        <v>1065</v>
      </c>
      <c r="C21" s="396">
        <v>7</v>
      </c>
      <c r="D21" s="396">
        <v>166681</v>
      </c>
      <c r="E21" s="396">
        <v>33918.06159934384</v>
      </c>
      <c r="F21" s="396">
        <v>27530.207028744</v>
      </c>
      <c r="G21" s="396">
        <v>6387.8545705998367</v>
      </c>
      <c r="H21" s="396">
        <v>38179.732141764158</v>
      </c>
      <c r="I21" s="396">
        <v>7</v>
      </c>
      <c r="J21" s="396">
        <v>166681</v>
      </c>
      <c r="K21" s="396">
        <v>3789.5551556096507</v>
      </c>
      <c r="L21" s="396">
        <v>2036.7610644450033</v>
      </c>
      <c r="M21" s="396">
        <v>1752.7940911646465</v>
      </c>
      <c r="N21" s="396">
        <v>38179.732141764158</v>
      </c>
    </row>
    <row r="22" spans="1:14" s="397" customFormat="1" ht="36">
      <c r="A22" s="390"/>
      <c r="B22" s="392" t="s">
        <v>1066</v>
      </c>
      <c r="C22" s="396">
        <v>327</v>
      </c>
      <c r="D22" s="396">
        <v>6188410</v>
      </c>
      <c r="E22" s="396">
        <v>17025845.241853133</v>
      </c>
      <c r="F22" s="396">
        <v>16835708.552020095</v>
      </c>
      <c r="G22" s="396">
        <v>190136.68993302734</v>
      </c>
      <c r="H22" s="396">
        <v>1222324.4211176576</v>
      </c>
      <c r="I22" s="396">
        <v>327</v>
      </c>
      <c r="J22" s="396">
        <v>6188410</v>
      </c>
      <c r="K22" s="396">
        <v>819248.1880384516</v>
      </c>
      <c r="L22" s="396">
        <v>847187.74361873232</v>
      </c>
      <c r="M22" s="396">
        <v>-27939.555580290471</v>
      </c>
      <c r="N22" s="396">
        <v>1222324.4211176576</v>
      </c>
    </row>
    <row r="23" spans="1:14" s="397" customFormat="1" ht="12">
      <c r="A23" s="390"/>
      <c r="B23" s="393"/>
      <c r="C23" s="396"/>
      <c r="D23" s="396"/>
      <c r="E23" s="396"/>
      <c r="F23" s="396"/>
      <c r="G23" s="396"/>
      <c r="H23" s="396"/>
      <c r="I23" s="396"/>
      <c r="J23" s="396"/>
      <c r="K23" s="396"/>
      <c r="L23" s="396"/>
      <c r="M23" s="396"/>
      <c r="N23" s="396"/>
    </row>
    <row r="24" spans="1:14" s="397" customFormat="1" ht="12">
      <c r="A24" s="390" t="s">
        <v>1067</v>
      </c>
      <c r="B24" s="393" t="s">
        <v>1068</v>
      </c>
      <c r="C24" s="396">
        <v>330</v>
      </c>
      <c r="D24" s="396">
        <v>61983265</v>
      </c>
      <c r="E24" s="396">
        <v>210074.47934402936</v>
      </c>
      <c r="F24" s="396">
        <v>138010.25995216917</v>
      </c>
      <c r="G24" s="396">
        <v>72064.219491850192</v>
      </c>
      <c r="H24" s="396">
        <v>757037.76732728234</v>
      </c>
      <c r="I24" s="396">
        <v>330</v>
      </c>
      <c r="J24" s="396">
        <v>61983265</v>
      </c>
      <c r="K24" s="396">
        <v>24784.58524290441</v>
      </c>
      <c r="L24" s="396">
        <v>13988.771136256813</v>
      </c>
      <c r="M24" s="396">
        <v>10795.817006647625</v>
      </c>
      <c r="N24" s="396">
        <v>757037.76732728234</v>
      </c>
    </row>
    <row r="25" spans="1:14" s="397" customFormat="1" ht="12">
      <c r="A25" s="390">
        <v>17</v>
      </c>
      <c r="B25" s="394" t="s">
        <v>1069</v>
      </c>
      <c r="C25" s="396">
        <v>35</v>
      </c>
      <c r="D25" s="396">
        <v>9144004</v>
      </c>
      <c r="E25" s="396">
        <v>39880.035754662837</v>
      </c>
      <c r="F25" s="396">
        <v>26588.365019980985</v>
      </c>
      <c r="G25" s="396">
        <v>13291.670834681847</v>
      </c>
      <c r="H25" s="396">
        <v>148861.9695035388</v>
      </c>
      <c r="I25" s="396">
        <v>35</v>
      </c>
      <c r="J25" s="396">
        <v>9144004</v>
      </c>
      <c r="K25" s="396">
        <v>4096.6562257253026</v>
      </c>
      <c r="L25" s="396">
        <v>2471.7491432990428</v>
      </c>
      <c r="M25" s="396">
        <v>1624.9072824362593</v>
      </c>
      <c r="N25" s="396">
        <v>148861.9695035388</v>
      </c>
    </row>
    <row r="26" spans="1:14" s="397" customFormat="1" ht="12">
      <c r="A26" s="390">
        <v>18</v>
      </c>
      <c r="B26" s="394" t="s">
        <v>1070</v>
      </c>
      <c r="C26" s="396">
        <v>30</v>
      </c>
      <c r="D26" s="396">
        <v>9831790</v>
      </c>
      <c r="E26" s="396">
        <v>43079.039053766966</v>
      </c>
      <c r="F26" s="396">
        <v>29136.248680210119</v>
      </c>
      <c r="G26" s="396">
        <v>13942.790373556851</v>
      </c>
      <c r="H26" s="396">
        <v>146316.78038504574</v>
      </c>
      <c r="I26" s="396">
        <v>30</v>
      </c>
      <c r="J26" s="396">
        <v>9831790</v>
      </c>
      <c r="K26" s="396">
        <v>4232.8170867170629</v>
      </c>
      <c r="L26" s="396">
        <v>2626.0567889648264</v>
      </c>
      <c r="M26" s="396">
        <v>1606.7602977522329</v>
      </c>
      <c r="N26" s="396">
        <v>146316.78038504574</v>
      </c>
    </row>
    <row r="27" spans="1:14" s="397" customFormat="1" ht="12">
      <c r="A27" s="390">
        <v>19</v>
      </c>
      <c r="B27" s="394" t="s">
        <v>1071</v>
      </c>
      <c r="C27" s="396">
        <v>27</v>
      </c>
      <c r="D27" s="396">
        <v>4690989</v>
      </c>
      <c r="E27" s="396">
        <v>15771.090814931957</v>
      </c>
      <c r="F27" s="396">
        <v>11338.166673603686</v>
      </c>
      <c r="G27" s="396">
        <v>4432.9241413182735</v>
      </c>
      <c r="H27" s="396">
        <v>56764.120347658703</v>
      </c>
      <c r="I27" s="396">
        <v>27</v>
      </c>
      <c r="J27" s="396">
        <v>4690989</v>
      </c>
      <c r="K27" s="396">
        <v>1824.8390411732398</v>
      </c>
      <c r="L27" s="396">
        <v>1013.6045453222741</v>
      </c>
      <c r="M27" s="396">
        <v>811.23449584097079</v>
      </c>
      <c r="N27" s="396">
        <v>56764.120347658703</v>
      </c>
    </row>
    <row r="28" spans="1:14" s="397" customFormat="1" ht="12">
      <c r="A28" s="390">
        <v>20</v>
      </c>
      <c r="B28" s="394" t="s">
        <v>1072</v>
      </c>
      <c r="C28" s="396">
        <v>26</v>
      </c>
      <c r="D28" s="396">
        <v>6419805</v>
      </c>
      <c r="E28" s="396">
        <v>26730.642125599505</v>
      </c>
      <c r="F28" s="396">
        <v>14446.364647816232</v>
      </c>
      <c r="G28" s="396">
        <v>12284.277377783268</v>
      </c>
      <c r="H28" s="396">
        <v>89022.796401981221</v>
      </c>
      <c r="I28" s="396">
        <v>26</v>
      </c>
      <c r="J28" s="396">
        <v>6419805</v>
      </c>
      <c r="K28" s="396">
        <v>3249.0678746341036</v>
      </c>
      <c r="L28" s="396">
        <v>1797.9142254865237</v>
      </c>
      <c r="M28" s="396">
        <v>1451.1535491475788</v>
      </c>
      <c r="N28" s="396">
        <v>89022.796401981221</v>
      </c>
    </row>
    <row r="29" spans="1:14" s="397" customFormat="1" ht="12">
      <c r="A29" s="390">
        <v>21</v>
      </c>
      <c r="B29" s="394" t="s">
        <v>1073</v>
      </c>
      <c r="C29" s="396">
        <v>23</v>
      </c>
      <c r="D29" s="396">
        <v>5103771</v>
      </c>
      <c r="E29" s="396">
        <v>19767.070000924221</v>
      </c>
      <c r="F29" s="396">
        <v>9498.5917576843403</v>
      </c>
      <c r="G29" s="396">
        <v>10268.47824323989</v>
      </c>
      <c r="H29" s="396">
        <v>50967.135482522935</v>
      </c>
      <c r="I29" s="396">
        <v>23</v>
      </c>
      <c r="J29" s="396">
        <v>5103771</v>
      </c>
      <c r="K29" s="396">
        <v>2710.0864673325923</v>
      </c>
      <c r="L29" s="396">
        <v>1212.0601143089152</v>
      </c>
      <c r="M29" s="396">
        <v>1498.026353023688</v>
      </c>
      <c r="N29" s="396">
        <v>50967.135482522935</v>
      </c>
    </row>
    <row r="30" spans="1:14" s="397" customFormat="1" ht="12">
      <c r="A30" s="390">
        <v>22</v>
      </c>
      <c r="B30" s="394" t="s">
        <v>1074</v>
      </c>
      <c r="C30" s="396">
        <v>6</v>
      </c>
      <c r="D30" s="396">
        <v>472109</v>
      </c>
      <c r="E30" s="396">
        <v>344.44288765499999</v>
      </c>
      <c r="F30" s="396">
        <v>693.01930704200004</v>
      </c>
      <c r="G30" s="396">
        <v>-348.57641938699999</v>
      </c>
      <c r="H30" s="396">
        <v>4114.5399420780486</v>
      </c>
      <c r="I30" s="396">
        <v>6</v>
      </c>
      <c r="J30" s="396">
        <v>472109</v>
      </c>
      <c r="K30" s="396">
        <v>25.182428053000024</v>
      </c>
      <c r="L30" s="396">
        <v>65.999182647999987</v>
      </c>
      <c r="M30" s="396">
        <v>-40.81675459500002</v>
      </c>
      <c r="N30" s="396">
        <v>4114.5399420780486</v>
      </c>
    </row>
    <row r="31" spans="1:14" s="397" customFormat="1" ht="12">
      <c r="A31" s="390">
        <v>23</v>
      </c>
      <c r="B31" s="394" t="s">
        <v>1075</v>
      </c>
      <c r="C31" s="396">
        <v>18</v>
      </c>
      <c r="D31" s="396">
        <v>4148361</v>
      </c>
      <c r="E31" s="396">
        <v>10694.186365807775</v>
      </c>
      <c r="F31" s="396">
        <v>13453.160008472494</v>
      </c>
      <c r="G31" s="396">
        <v>-2758.9736426647137</v>
      </c>
      <c r="H31" s="396">
        <v>51199.751808263805</v>
      </c>
      <c r="I31" s="396">
        <v>18</v>
      </c>
      <c r="J31" s="396">
        <v>4148361</v>
      </c>
      <c r="K31" s="396">
        <v>1014.0350701196985</v>
      </c>
      <c r="L31" s="396">
        <v>1435.0435847894969</v>
      </c>
      <c r="M31" s="396">
        <v>-421.00851466979339</v>
      </c>
      <c r="N31" s="396">
        <v>51199.751808263805</v>
      </c>
    </row>
    <row r="32" spans="1:14" s="397" customFormat="1" ht="12">
      <c r="A32" s="390">
        <v>24</v>
      </c>
      <c r="B32" s="394" t="s">
        <v>1076</v>
      </c>
      <c r="C32" s="396">
        <v>22</v>
      </c>
      <c r="D32" s="396">
        <v>3479625</v>
      </c>
      <c r="E32" s="396">
        <v>20283.039496946916</v>
      </c>
      <c r="F32" s="396">
        <v>9442.5281671113789</v>
      </c>
      <c r="G32" s="396">
        <v>10840.51142983554</v>
      </c>
      <c r="H32" s="396">
        <v>49312.61720648421</v>
      </c>
      <c r="I32" s="396">
        <v>22</v>
      </c>
      <c r="J32" s="396">
        <v>3479625</v>
      </c>
      <c r="K32" s="396">
        <v>2360.1747985399961</v>
      </c>
      <c r="L32" s="396">
        <v>893.6794431504477</v>
      </c>
      <c r="M32" s="396">
        <v>1466.4981553895504</v>
      </c>
      <c r="N32" s="396">
        <v>49312.61720648421</v>
      </c>
    </row>
    <row r="33" spans="1:14" s="397" customFormat="1" ht="12">
      <c r="A33" s="390">
        <v>25</v>
      </c>
      <c r="B33" s="394" t="s">
        <v>1077</v>
      </c>
      <c r="C33" s="396">
        <v>100</v>
      </c>
      <c r="D33" s="396">
        <v>6507979</v>
      </c>
      <c r="E33" s="396">
        <v>18283.719585403014</v>
      </c>
      <c r="F33" s="396">
        <v>14808.569901925906</v>
      </c>
      <c r="G33" s="396">
        <v>3475.1496834771142</v>
      </c>
      <c r="H33" s="396">
        <v>63912.711904389653</v>
      </c>
      <c r="I33" s="396">
        <v>100</v>
      </c>
      <c r="J33" s="396">
        <v>6507979</v>
      </c>
      <c r="K33" s="396">
        <v>3499.0343431198198</v>
      </c>
      <c r="L33" s="396">
        <v>1571.2929971664889</v>
      </c>
      <c r="M33" s="396">
        <v>1927.7413459533386</v>
      </c>
      <c r="N33" s="396">
        <v>63912.711904389653</v>
      </c>
    </row>
    <row r="34" spans="1:14" s="397" customFormat="1" ht="12">
      <c r="A34" s="390">
        <v>26</v>
      </c>
      <c r="B34" s="394" t="s">
        <v>1078</v>
      </c>
      <c r="C34" s="396">
        <v>43</v>
      </c>
      <c r="D34" s="396">
        <v>12184832</v>
      </c>
      <c r="E34" s="396">
        <v>15241.213258331172</v>
      </c>
      <c r="F34" s="396">
        <v>8605.2457883220577</v>
      </c>
      <c r="G34" s="396">
        <v>6635.9674700091145</v>
      </c>
      <c r="H34" s="396">
        <v>96565.344345319172</v>
      </c>
      <c r="I34" s="396">
        <v>43</v>
      </c>
      <c r="J34" s="396">
        <v>12184832</v>
      </c>
      <c r="K34" s="396">
        <v>1772.6919074895977</v>
      </c>
      <c r="L34" s="396">
        <v>901.37111112079765</v>
      </c>
      <c r="M34" s="396">
        <v>871.32079636880007</v>
      </c>
      <c r="N34" s="396">
        <v>96565.344345319172</v>
      </c>
    </row>
    <row r="35" spans="1:14" s="397" customFormat="1" ht="39">
      <c r="A35" s="390"/>
      <c r="B35" s="395" t="s">
        <v>1079</v>
      </c>
      <c r="C35" s="396">
        <v>330</v>
      </c>
      <c r="D35" s="396">
        <v>61983265</v>
      </c>
      <c r="E35" s="396">
        <v>210074.47934402936</v>
      </c>
      <c r="F35" s="396">
        <v>138010.25995216917</v>
      </c>
      <c r="G35" s="396">
        <v>72064.219491850192</v>
      </c>
      <c r="H35" s="396">
        <v>757037.76732728234</v>
      </c>
      <c r="I35" s="396">
        <v>330</v>
      </c>
      <c r="J35" s="396">
        <v>61983265</v>
      </c>
      <c r="K35" s="396">
        <v>24784.585242904432</v>
      </c>
      <c r="L35" s="396">
        <v>13988.771136256808</v>
      </c>
      <c r="M35" s="396">
        <v>10795.81700664763</v>
      </c>
      <c r="N35" s="396">
        <v>757037.76732728234</v>
      </c>
    </row>
    <row r="36" spans="1:14" s="397" customFormat="1" ht="12">
      <c r="A36" s="390"/>
      <c r="B36" s="393"/>
      <c r="C36" s="396"/>
      <c r="D36" s="396"/>
      <c r="E36" s="396"/>
      <c r="F36" s="396"/>
      <c r="G36" s="396"/>
      <c r="H36" s="396"/>
      <c r="I36" s="396"/>
      <c r="J36" s="396"/>
      <c r="K36" s="396"/>
      <c r="L36" s="396"/>
      <c r="M36" s="396"/>
      <c r="N36" s="396"/>
    </row>
    <row r="37" spans="1:14" s="397" customFormat="1" ht="12">
      <c r="A37" s="390" t="s">
        <v>1080</v>
      </c>
      <c r="B37" s="393" t="s">
        <v>1081</v>
      </c>
      <c r="C37" s="396">
        <v>132</v>
      </c>
      <c r="D37" s="396">
        <v>9544387</v>
      </c>
      <c r="E37" s="396">
        <v>139272.89630244952</v>
      </c>
      <c r="F37" s="396">
        <v>126579.75576967283</v>
      </c>
      <c r="G37" s="396">
        <v>12693.14053278666</v>
      </c>
      <c r="H37" s="396">
        <v>342574.02445900277</v>
      </c>
      <c r="I37" s="396">
        <v>132</v>
      </c>
      <c r="J37" s="396">
        <v>9544387</v>
      </c>
      <c r="K37" s="396">
        <v>11124.739470971035</v>
      </c>
      <c r="L37" s="396">
        <v>13130.621073473638</v>
      </c>
      <c r="M37" s="396">
        <v>-2005.8815024925932</v>
      </c>
      <c r="N37" s="396">
        <v>342574.02445900277</v>
      </c>
    </row>
    <row r="38" spans="1:14" s="397" customFormat="1" ht="12">
      <c r="A38" s="390">
        <v>27</v>
      </c>
      <c r="B38" s="394" t="s">
        <v>1082</v>
      </c>
      <c r="C38" s="396">
        <v>22</v>
      </c>
      <c r="D38" s="396">
        <v>390996</v>
      </c>
      <c r="E38" s="396">
        <v>1102.654889853929</v>
      </c>
      <c r="F38" s="396">
        <v>4426.1108177617953</v>
      </c>
      <c r="G38" s="396">
        <v>-3323.4559279078667</v>
      </c>
      <c r="H38" s="396">
        <v>12433.394759024537</v>
      </c>
      <c r="I38" s="396">
        <v>22</v>
      </c>
      <c r="J38" s="396">
        <v>390996</v>
      </c>
      <c r="K38" s="396">
        <v>93.449027162442462</v>
      </c>
      <c r="L38" s="396">
        <v>362.76487372657721</v>
      </c>
      <c r="M38" s="396">
        <v>-269.31574656413522</v>
      </c>
      <c r="N38" s="396">
        <v>12433.394759024537</v>
      </c>
    </row>
    <row r="39" spans="1:14" s="397" customFormat="1" ht="24">
      <c r="A39" s="390">
        <v>28</v>
      </c>
      <c r="B39" s="394" t="s">
        <v>1083</v>
      </c>
      <c r="C39" s="396">
        <v>33</v>
      </c>
      <c r="D39" s="396">
        <v>5280352</v>
      </c>
      <c r="E39" s="396">
        <v>25136.843898181916</v>
      </c>
      <c r="F39" s="396">
        <v>45173.168640296572</v>
      </c>
      <c r="G39" s="396">
        <v>-20036.324742114666</v>
      </c>
      <c r="H39" s="396">
        <v>126575.14151726557</v>
      </c>
      <c r="I39" s="396">
        <v>33</v>
      </c>
      <c r="J39" s="396">
        <v>5280352</v>
      </c>
      <c r="K39" s="396">
        <v>2562.0106348941008</v>
      </c>
      <c r="L39" s="396">
        <v>3744.3905812426965</v>
      </c>
      <c r="M39" s="396">
        <v>-1182.3799463485957</v>
      </c>
      <c r="N39" s="396">
        <v>126575.14151726557</v>
      </c>
    </row>
    <row r="40" spans="1:14" s="397" customFormat="1" ht="24">
      <c r="A40" s="390">
        <v>29</v>
      </c>
      <c r="B40" s="394" t="s">
        <v>1084</v>
      </c>
      <c r="C40" s="396">
        <v>22</v>
      </c>
      <c r="D40" s="396">
        <v>2622231</v>
      </c>
      <c r="E40" s="396">
        <v>27056.040584495349</v>
      </c>
      <c r="F40" s="396">
        <v>20723.109651304876</v>
      </c>
      <c r="G40" s="396">
        <v>6332.9309331904642</v>
      </c>
      <c r="H40" s="396">
        <v>93916.050283598539</v>
      </c>
      <c r="I40" s="396">
        <v>22</v>
      </c>
      <c r="J40" s="396">
        <v>2622231</v>
      </c>
      <c r="K40" s="396">
        <v>2640.2432805735807</v>
      </c>
      <c r="L40" s="396">
        <v>2285.5863188389994</v>
      </c>
      <c r="M40" s="396">
        <v>354.65696173457127</v>
      </c>
      <c r="N40" s="396">
        <v>93916.050283598539</v>
      </c>
    </row>
    <row r="41" spans="1:14" s="397" customFormat="1" ht="12">
      <c r="A41" s="390">
        <v>30</v>
      </c>
      <c r="B41" s="394" t="s">
        <v>1085</v>
      </c>
      <c r="C41" s="396">
        <v>7</v>
      </c>
      <c r="D41" s="396">
        <v>613535</v>
      </c>
      <c r="E41" s="396">
        <v>3691.8228235584834</v>
      </c>
      <c r="F41" s="396">
        <v>3213.6998403901925</v>
      </c>
      <c r="G41" s="396">
        <v>478.12298317828993</v>
      </c>
      <c r="H41" s="396">
        <v>10852.821767190444</v>
      </c>
      <c r="I41" s="396">
        <v>7</v>
      </c>
      <c r="J41" s="396">
        <v>613535</v>
      </c>
      <c r="K41" s="396">
        <v>326.6947011770003</v>
      </c>
      <c r="L41" s="396">
        <v>303.12181751376738</v>
      </c>
      <c r="M41" s="396">
        <v>23.572883673232582</v>
      </c>
      <c r="N41" s="396">
        <v>10852.821767190444</v>
      </c>
    </row>
    <row r="42" spans="1:14" s="397" customFormat="1" ht="12">
      <c r="A42" s="390">
        <v>31</v>
      </c>
      <c r="B42" s="394" t="s">
        <v>1086</v>
      </c>
      <c r="C42" s="396">
        <v>25</v>
      </c>
      <c r="D42" s="396">
        <v>302989</v>
      </c>
      <c r="E42" s="396">
        <v>79931.679462320331</v>
      </c>
      <c r="F42" s="396">
        <v>44481.446839869604</v>
      </c>
      <c r="G42" s="396">
        <v>35450.232722450732</v>
      </c>
      <c r="H42" s="396">
        <v>85360.397271571768</v>
      </c>
      <c r="I42" s="396">
        <v>25</v>
      </c>
      <c r="J42" s="396">
        <v>302989</v>
      </c>
      <c r="K42" s="396">
        <v>5361.5748882935004</v>
      </c>
      <c r="L42" s="396">
        <v>5740.7562435145956</v>
      </c>
      <c r="M42" s="396">
        <v>-379.18125522107584</v>
      </c>
      <c r="N42" s="396">
        <v>85360.397271571768</v>
      </c>
    </row>
    <row r="43" spans="1:14" s="397" customFormat="1" ht="12">
      <c r="A43" s="390">
        <v>32</v>
      </c>
      <c r="B43" s="394" t="s">
        <v>1087</v>
      </c>
      <c r="C43" s="396">
        <v>23</v>
      </c>
      <c r="D43" s="396">
        <v>334284</v>
      </c>
      <c r="E43" s="396">
        <v>2353.8546440394957</v>
      </c>
      <c r="F43" s="396">
        <v>8562.2199800497929</v>
      </c>
      <c r="G43" s="396">
        <v>-6208.3654360102964</v>
      </c>
      <c r="H43" s="396">
        <v>13436.218860351935</v>
      </c>
      <c r="I43" s="396">
        <v>23</v>
      </c>
      <c r="J43" s="396">
        <v>334284</v>
      </c>
      <c r="K43" s="396">
        <v>140.76693887041074</v>
      </c>
      <c r="L43" s="396">
        <v>694.00123863700173</v>
      </c>
      <c r="M43" s="396">
        <v>-553.23439976659029</v>
      </c>
      <c r="N43" s="396">
        <v>13436.218860351935</v>
      </c>
    </row>
    <row r="44" spans="1:14" s="397" customFormat="1" ht="12">
      <c r="A44" s="390"/>
      <c r="B44" s="392" t="s">
        <v>1088</v>
      </c>
      <c r="C44" s="396">
        <v>132</v>
      </c>
      <c r="D44" s="396">
        <v>9544387</v>
      </c>
      <c r="E44" s="396">
        <v>139272.89630244952</v>
      </c>
      <c r="F44" s="396">
        <v>126579.75576967283</v>
      </c>
      <c r="G44" s="396">
        <v>12693.14053278666</v>
      </c>
      <c r="H44" s="396">
        <v>342574.02445900277</v>
      </c>
      <c r="I44" s="396">
        <v>132</v>
      </c>
      <c r="J44" s="396">
        <v>9544387</v>
      </c>
      <c r="K44" s="396">
        <v>11124.739470971035</v>
      </c>
      <c r="L44" s="396">
        <v>13130.621073473652</v>
      </c>
      <c r="M44" s="396">
        <v>-2005.8815024925898</v>
      </c>
      <c r="N44" s="396">
        <v>342574.02445900277</v>
      </c>
    </row>
    <row r="45" spans="1:14" s="397" customFormat="1" ht="12">
      <c r="A45" s="390"/>
      <c r="B45" s="393"/>
      <c r="C45" s="396"/>
      <c r="D45" s="396"/>
      <c r="E45" s="396"/>
      <c r="F45" s="396"/>
      <c r="G45" s="396"/>
      <c r="H45" s="396"/>
      <c r="I45" s="396"/>
      <c r="J45" s="396"/>
      <c r="K45" s="396"/>
      <c r="L45" s="396"/>
      <c r="M45" s="396"/>
      <c r="N45" s="396"/>
    </row>
    <row r="46" spans="1:14" s="397" customFormat="1" ht="12">
      <c r="A46" s="390" t="s">
        <v>1089</v>
      </c>
      <c r="B46" s="393" t="s">
        <v>1090</v>
      </c>
      <c r="C46" s="396">
        <v>33</v>
      </c>
      <c r="D46" s="396">
        <v>5436449</v>
      </c>
      <c r="E46" s="396">
        <v>3785.5546785215474</v>
      </c>
      <c r="F46" s="396">
        <v>1400.4787707274054</v>
      </c>
      <c r="G46" s="396">
        <v>2385.0759077941416</v>
      </c>
      <c r="H46" s="396">
        <v>18640.586266971262</v>
      </c>
      <c r="I46" s="396">
        <v>33</v>
      </c>
      <c r="J46" s="396">
        <v>5436449</v>
      </c>
      <c r="K46" s="396">
        <v>248.71273925658295</v>
      </c>
      <c r="L46" s="396">
        <v>174.24416875080618</v>
      </c>
      <c r="M46" s="396">
        <v>74.465134284776354</v>
      </c>
      <c r="N46" s="396">
        <v>18640.586266971262</v>
      </c>
    </row>
    <row r="47" spans="1:14" s="397" customFormat="1" ht="12">
      <c r="A47" s="390">
        <v>33</v>
      </c>
      <c r="B47" s="394" t="s">
        <v>1091</v>
      </c>
      <c r="C47" s="396">
        <v>24</v>
      </c>
      <c r="D47" s="396">
        <v>2544162</v>
      </c>
      <c r="E47" s="396">
        <v>2989.619796465</v>
      </c>
      <c r="F47" s="396">
        <v>980.95781657099997</v>
      </c>
      <c r="G47" s="396">
        <v>2008.6619798939996</v>
      </c>
      <c r="H47" s="396">
        <v>10088.250749768285</v>
      </c>
      <c r="I47" s="396">
        <v>24</v>
      </c>
      <c r="J47" s="396">
        <v>2544162</v>
      </c>
      <c r="K47" s="396">
        <v>187.20400233000055</v>
      </c>
      <c r="L47" s="396">
        <v>146.0308960289999</v>
      </c>
      <c r="M47" s="396">
        <v>41.173106301000189</v>
      </c>
      <c r="N47" s="396">
        <v>10088.250749768285</v>
      </c>
    </row>
    <row r="48" spans="1:14" s="397" customFormat="1" ht="12">
      <c r="A48" s="390">
        <v>34</v>
      </c>
      <c r="B48" s="394" t="s">
        <v>1092</v>
      </c>
      <c r="C48" s="396">
        <v>9</v>
      </c>
      <c r="D48" s="396">
        <v>2892287</v>
      </c>
      <c r="E48" s="396">
        <v>795.93488205654739</v>
      </c>
      <c r="F48" s="396">
        <v>419.52095415640542</v>
      </c>
      <c r="G48" s="396">
        <v>376.41392790014186</v>
      </c>
      <c r="H48" s="396">
        <v>8552.3355172029769</v>
      </c>
      <c r="I48" s="396">
        <v>9</v>
      </c>
      <c r="J48" s="396">
        <v>2892287</v>
      </c>
      <c r="K48" s="396">
        <v>61.508736926582401</v>
      </c>
      <c r="L48" s="396">
        <v>28.213272721806277</v>
      </c>
      <c r="M48" s="396">
        <v>33.292027983776165</v>
      </c>
      <c r="N48" s="396">
        <v>8552.3355172029769</v>
      </c>
    </row>
    <row r="49" spans="1:14" s="397" customFormat="1" ht="12">
      <c r="A49" s="390"/>
      <c r="B49" s="392" t="s">
        <v>1093</v>
      </c>
      <c r="C49" s="396">
        <v>33</v>
      </c>
      <c r="D49" s="396">
        <v>5436449</v>
      </c>
      <c r="E49" s="396">
        <v>3785.5546785215474</v>
      </c>
      <c r="F49" s="396">
        <v>1400.4787707274054</v>
      </c>
      <c r="G49" s="396">
        <v>2385.0759077941416</v>
      </c>
      <c r="H49" s="396">
        <v>18640.586266971262</v>
      </c>
      <c r="I49" s="396">
        <v>33</v>
      </c>
      <c r="J49" s="396">
        <v>5436449</v>
      </c>
      <c r="K49" s="396">
        <v>248.71273925658306</v>
      </c>
      <c r="L49" s="396">
        <v>174.24416875080624</v>
      </c>
      <c r="M49" s="396">
        <v>74.465134284776468</v>
      </c>
      <c r="N49" s="396">
        <v>18640.586266971262</v>
      </c>
    </row>
    <row r="50" spans="1:14" s="397" customFormat="1" ht="12">
      <c r="A50" s="390"/>
      <c r="B50" s="393"/>
      <c r="C50" s="396"/>
      <c r="D50" s="396"/>
      <c r="E50" s="396"/>
      <c r="F50" s="396"/>
      <c r="G50" s="396"/>
      <c r="H50" s="396"/>
      <c r="I50" s="396"/>
      <c r="J50" s="396"/>
      <c r="K50" s="396"/>
      <c r="L50" s="396"/>
      <c r="M50" s="396"/>
      <c r="N50" s="396"/>
    </row>
    <row r="51" spans="1:14" s="397" customFormat="1" ht="12">
      <c r="A51" s="390" t="s">
        <v>1094</v>
      </c>
      <c r="B51" s="393" t="s">
        <v>1095</v>
      </c>
      <c r="C51" s="396">
        <v>146</v>
      </c>
      <c r="D51" s="396">
        <v>2910703</v>
      </c>
      <c r="E51" s="396">
        <v>118549.13810787379</v>
      </c>
      <c r="F51" s="396">
        <v>58152.248278509345</v>
      </c>
      <c r="G51" s="396">
        <v>60396.889829364452</v>
      </c>
      <c r="H51" s="396">
        <v>199287.98638964762</v>
      </c>
      <c r="I51" s="396">
        <v>146</v>
      </c>
      <c r="J51" s="396">
        <v>2910703</v>
      </c>
      <c r="K51" s="396">
        <v>26739.039656390043</v>
      </c>
      <c r="L51" s="396">
        <v>8290.5181892463934</v>
      </c>
      <c r="M51" s="396">
        <v>18448.521467143641</v>
      </c>
      <c r="N51" s="396">
        <v>199287.98638964762</v>
      </c>
    </row>
    <row r="52" spans="1:14" s="397" customFormat="1" ht="12">
      <c r="A52" s="390">
        <v>35</v>
      </c>
      <c r="B52" s="393" t="s">
        <v>1096</v>
      </c>
      <c r="C52" s="396">
        <v>32</v>
      </c>
      <c r="D52" s="396">
        <v>476834</v>
      </c>
      <c r="E52" s="396">
        <v>5716.9283507122427</v>
      </c>
      <c r="F52" s="396">
        <v>2776.7728002379531</v>
      </c>
      <c r="G52" s="396">
        <v>2940.1554504742894</v>
      </c>
      <c r="H52" s="396">
        <v>7930.4820179965463</v>
      </c>
      <c r="I52" s="396">
        <v>32</v>
      </c>
      <c r="J52" s="396">
        <v>476834</v>
      </c>
      <c r="K52" s="396">
        <v>814.41122224244282</v>
      </c>
      <c r="L52" s="396">
        <v>302.93085467939318</v>
      </c>
      <c r="M52" s="396">
        <v>511.48026756304853</v>
      </c>
      <c r="N52" s="396">
        <v>7930.4820179965463</v>
      </c>
    </row>
    <row r="53" spans="1:14" s="397" customFormat="1" ht="12">
      <c r="A53" s="390">
        <v>36</v>
      </c>
      <c r="B53" s="393" t="s">
        <v>1097</v>
      </c>
      <c r="C53" s="396">
        <v>11</v>
      </c>
      <c r="D53" s="396">
        <v>492753</v>
      </c>
      <c r="E53" s="396">
        <v>2271.2899948099998</v>
      </c>
      <c r="F53" s="396">
        <v>462.73769499927675</v>
      </c>
      <c r="G53" s="396">
        <v>1808.5522998107231</v>
      </c>
      <c r="H53" s="396">
        <v>7926.1155311081384</v>
      </c>
      <c r="I53" s="396">
        <v>11</v>
      </c>
      <c r="J53" s="396">
        <v>492753</v>
      </c>
      <c r="K53" s="396">
        <v>1595.9467964799999</v>
      </c>
      <c r="L53" s="396">
        <v>112.615993452</v>
      </c>
      <c r="M53" s="396">
        <v>1483.330803028</v>
      </c>
      <c r="N53" s="396">
        <v>7926.1155311081384</v>
      </c>
    </row>
    <row r="54" spans="1:14" s="397" customFormat="1" ht="12">
      <c r="A54" s="390">
        <v>37</v>
      </c>
      <c r="B54" s="393" t="s">
        <v>1098</v>
      </c>
      <c r="C54" s="396">
        <v>76</v>
      </c>
      <c r="D54" s="396">
        <v>1766536</v>
      </c>
      <c r="E54" s="396">
        <v>109468.07242393655</v>
      </c>
      <c r="F54" s="396">
        <v>54493.550234947521</v>
      </c>
      <c r="G54" s="396">
        <v>54974.522188989038</v>
      </c>
      <c r="H54" s="396">
        <v>180707.27894529738</v>
      </c>
      <c r="I54" s="396">
        <v>76</v>
      </c>
      <c r="J54" s="396">
        <v>1766536</v>
      </c>
      <c r="K54" s="396">
        <v>24127.711602522599</v>
      </c>
      <c r="L54" s="396">
        <v>7784.2060092829997</v>
      </c>
      <c r="M54" s="396">
        <v>16343.505593239592</v>
      </c>
      <c r="N54" s="396">
        <v>180707.27894529738</v>
      </c>
    </row>
    <row r="55" spans="1:14" s="397" customFormat="1" ht="12">
      <c r="A55" s="390">
        <v>38</v>
      </c>
      <c r="B55" s="393" t="s">
        <v>1099</v>
      </c>
      <c r="C55" s="396">
        <v>27</v>
      </c>
      <c r="D55" s="396">
        <v>174580</v>
      </c>
      <c r="E55" s="396">
        <v>1092.8473384149997</v>
      </c>
      <c r="F55" s="396">
        <v>419.18754832460002</v>
      </c>
      <c r="G55" s="396">
        <v>673.65989009039993</v>
      </c>
      <c r="H55" s="396">
        <v>2724.1098952455468</v>
      </c>
      <c r="I55" s="396">
        <v>27</v>
      </c>
      <c r="J55" s="396">
        <v>174580</v>
      </c>
      <c r="K55" s="396">
        <v>200.97003514499988</v>
      </c>
      <c r="L55" s="396">
        <v>90.765331832000015</v>
      </c>
      <c r="M55" s="396">
        <v>110.20480331300007</v>
      </c>
      <c r="N55" s="396">
        <v>2724.1098952455468</v>
      </c>
    </row>
    <row r="56" spans="1:14" s="397" customFormat="1" ht="12">
      <c r="A56" s="390"/>
      <c r="B56" s="392" t="s">
        <v>1100</v>
      </c>
      <c r="C56" s="396">
        <v>146</v>
      </c>
      <c r="D56" s="396">
        <v>2910703</v>
      </c>
      <c r="E56" s="396">
        <v>118549.13810787379</v>
      </c>
      <c r="F56" s="396">
        <v>58152.248278509345</v>
      </c>
      <c r="G56" s="396">
        <v>60396.889829364452</v>
      </c>
      <c r="H56" s="396">
        <v>199287.98638964762</v>
      </c>
      <c r="I56" s="396">
        <v>146</v>
      </c>
      <c r="J56" s="396">
        <v>2910703</v>
      </c>
      <c r="K56" s="396">
        <v>26739.039656390043</v>
      </c>
      <c r="L56" s="396">
        <v>8290.5181892463879</v>
      </c>
      <c r="M56" s="396">
        <v>18448.521467143641</v>
      </c>
      <c r="N56" s="396">
        <v>199287.98638964762</v>
      </c>
    </row>
    <row r="57" spans="1:14" s="397" customFormat="1" ht="12">
      <c r="A57" s="390"/>
      <c r="B57" s="393"/>
      <c r="C57" s="396"/>
      <c r="D57" s="396"/>
      <c r="E57" s="396"/>
      <c r="F57" s="396"/>
      <c r="G57" s="396"/>
      <c r="H57" s="396"/>
      <c r="I57" s="396">
        <v>0</v>
      </c>
      <c r="J57" s="396">
        <v>0</v>
      </c>
      <c r="K57" s="396">
        <v>0</v>
      </c>
      <c r="L57" s="396">
        <v>0</v>
      </c>
      <c r="M57" s="396">
        <v>0</v>
      </c>
      <c r="N57" s="396">
        <v>0</v>
      </c>
    </row>
    <row r="58" spans="1:14" s="397" customFormat="1" ht="12">
      <c r="A58" s="390"/>
      <c r="B58" s="393" t="s">
        <v>1101</v>
      </c>
      <c r="C58" s="396">
        <v>968</v>
      </c>
      <c r="D58" s="396">
        <v>86063214</v>
      </c>
      <c r="E58" s="396">
        <v>17497527.310286008</v>
      </c>
      <c r="F58" s="396">
        <v>17159851.294791177</v>
      </c>
      <c r="G58" s="396">
        <v>337676.01569482277</v>
      </c>
      <c r="H58" s="396">
        <v>2539864.7855605618</v>
      </c>
      <c r="I58" s="396">
        <v>968</v>
      </c>
      <c r="J58" s="396">
        <v>86063214</v>
      </c>
      <c r="K58" s="396">
        <v>882145.26514797471</v>
      </c>
      <c r="L58" s="396">
        <v>882771.89818646386</v>
      </c>
      <c r="M58" s="398">
        <v>-626.63347470707959</v>
      </c>
      <c r="N58" s="396">
        <v>2539864.7855605618</v>
      </c>
    </row>
    <row r="59" spans="1:14" s="397" customFormat="1" ht="12">
      <c r="A59" s="390"/>
      <c r="B59" s="393"/>
      <c r="C59" s="396"/>
      <c r="D59" s="396"/>
      <c r="E59" s="396"/>
      <c r="F59" s="396"/>
      <c r="G59" s="396"/>
      <c r="H59" s="396"/>
      <c r="I59" s="396"/>
      <c r="J59" s="396"/>
      <c r="K59" s="396"/>
      <c r="L59" s="396"/>
      <c r="M59" s="396"/>
      <c r="N59" s="396"/>
    </row>
    <row r="60" spans="1:14" s="402" customFormat="1" ht="12">
      <c r="A60" s="399" t="s">
        <v>980</v>
      </c>
      <c r="B60" s="400" t="s">
        <v>1102</v>
      </c>
      <c r="C60" s="401"/>
      <c r="D60" s="401"/>
      <c r="E60" s="401"/>
      <c r="F60" s="401"/>
      <c r="G60" s="401"/>
      <c r="H60" s="401"/>
      <c r="I60" s="401"/>
      <c r="J60" s="401"/>
      <c r="K60" s="401"/>
      <c r="L60" s="401"/>
      <c r="M60" s="401"/>
      <c r="N60" s="401"/>
    </row>
    <row r="61" spans="1:14" s="397" customFormat="1" ht="12">
      <c r="A61" s="390" t="s">
        <v>1048</v>
      </c>
      <c r="B61" s="393" t="s">
        <v>1049</v>
      </c>
      <c r="C61" s="396">
        <v>811</v>
      </c>
      <c r="D61" s="396">
        <v>1053893</v>
      </c>
      <c r="E61" s="396">
        <v>3785.8982706940005</v>
      </c>
      <c r="F61" s="396">
        <v>37787.613363304801</v>
      </c>
      <c r="G61" s="396">
        <v>-34001.715092610801</v>
      </c>
      <c r="H61" s="396">
        <v>150869.04806951186</v>
      </c>
      <c r="I61" s="396">
        <v>811</v>
      </c>
      <c r="J61" s="396">
        <v>1053893</v>
      </c>
      <c r="K61" s="396">
        <v>142.55955095800027</v>
      </c>
      <c r="L61" s="396">
        <v>332.36985163400232</v>
      </c>
      <c r="M61" s="396">
        <v>-189.81030067599841</v>
      </c>
      <c r="N61" s="396">
        <v>150869.04806951186</v>
      </c>
    </row>
    <row r="62" spans="1:14" s="397" customFormat="1" ht="12">
      <c r="A62" s="390" t="s">
        <v>1103</v>
      </c>
      <c r="B62" s="393" t="s">
        <v>1104</v>
      </c>
      <c r="C62" s="396">
        <v>739</v>
      </c>
      <c r="D62" s="396">
        <v>852511</v>
      </c>
      <c r="E62" s="396">
        <v>3342.6118179950004</v>
      </c>
      <c r="F62" s="396">
        <v>32570.26539783</v>
      </c>
      <c r="G62" s="396">
        <v>-29227.653579834998</v>
      </c>
      <c r="H62" s="396">
        <v>140310.25100166543</v>
      </c>
      <c r="I62" s="396">
        <v>739</v>
      </c>
      <c r="J62" s="396">
        <v>852511</v>
      </c>
      <c r="K62" s="396">
        <v>105.26078638700028</v>
      </c>
      <c r="L62" s="396">
        <v>236.76978651399986</v>
      </c>
      <c r="M62" s="396">
        <v>-131.5090001269964</v>
      </c>
      <c r="N62" s="396">
        <v>140310.25100166543</v>
      </c>
    </row>
    <row r="63" spans="1:14" s="397" customFormat="1" ht="12">
      <c r="A63" s="390" t="s">
        <v>1105</v>
      </c>
      <c r="B63" s="393" t="s">
        <v>1106</v>
      </c>
      <c r="C63" s="396">
        <v>30</v>
      </c>
      <c r="D63" s="396">
        <v>117903</v>
      </c>
      <c r="E63" s="396">
        <v>443.28645269899999</v>
      </c>
      <c r="F63" s="396">
        <v>2296.6945551968056</v>
      </c>
      <c r="G63" s="396">
        <v>-1853.4081024978054</v>
      </c>
      <c r="H63" s="396">
        <v>4646.6414319741589</v>
      </c>
      <c r="I63" s="396">
        <v>30</v>
      </c>
      <c r="J63" s="396">
        <v>117903</v>
      </c>
      <c r="K63" s="396">
        <v>37.298764570999992</v>
      </c>
      <c r="L63" s="396">
        <v>95.600020000002587</v>
      </c>
      <c r="M63" s="396">
        <v>-58.30125542900214</v>
      </c>
      <c r="N63" s="396">
        <v>4646.6414319741589</v>
      </c>
    </row>
    <row r="64" spans="1:14" s="397" customFormat="1" ht="12">
      <c r="A64" s="390" t="s">
        <v>1107</v>
      </c>
      <c r="B64" s="393" t="s">
        <v>1108</v>
      </c>
      <c r="C64" s="396">
        <v>9</v>
      </c>
      <c r="D64" s="396">
        <v>89</v>
      </c>
      <c r="E64" s="396">
        <v>0</v>
      </c>
      <c r="F64" s="396">
        <v>314.72242813100002</v>
      </c>
      <c r="G64" s="396">
        <v>-314.72242813100002</v>
      </c>
      <c r="H64" s="396">
        <v>2404.3565717345846</v>
      </c>
      <c r="I64" s="396">
        <v>9</v>
      </c>
      <c r="J64" s="396">
        <v>89</v>
      </c>
      <c r="K64" s="396">
        <v>0</v>
      </c>
      <c r="L64" s="396">
        <v>0</v>
      </c>
      <c r="M64" s="396">
        <v>0</v>
      </c>
      <c r="N64" s="396">
        <v>2404.3565717345846</v>
      </c>
    </row>
    <row r="65" spans="1:14" s="397" customFormat="1" ht="12">
      <c r="A65" s="390" t="s">
        <v>1109</v>
      </c>
      <c r="B65" s="393" t="s">
        <v>1110</v>
      </c>
      <c r="C65" s="396">
        <v>33</v>
      </c>
      <c r="D65" s="396">
        <v>83390</v>
      </c>
      <c r="E65" s="396">
        <v>0</v>
      </c>
      <c r="F65" s="396">
        <v>2605.9309821469997</v>
      </c>
      <c r="G65" s="396">
        <v>-2605.9309821469997</v>
      </c>
      <c r="H65" s="396">
        <v>3507.79906413767</v>
      </c>
      <c r="I65" s="396">
        <v>33</v>
      </c>
      <c r="J65" s="396">
        <v>83390</v>
      </c>
      <c r="K65" s="396">
        <v>0</v>
      </c>
      <c r="L65" s="396">
        <v>4.5119999867893057E-5</v>
      </c>
      <c r="M65" s="396">
        <v>-4.5119999867893057E-5</v>
      </c>
      <c r="N65" s="396">
        <v>3507.79906413767</v>
      </c>
    </row>
    <row r="66" spans="1:14" s="397" customFormat="1" ht="12">
      <c r="A66" s="390"/>
      <c r="B66" s="393" t="s">
        <v>1111</v>
      </c>
      <c r="C66" s="396">
        <v>811</v>
      </c>
      <c r="D66" s="396">
        <v>1053893</v>
      </c>
      <c r="E66" s="396">
        <v>3785.8982706940005</v>
      </c>
      <c r="F66" s="396">
        <v>37787.613363304801</v>
      </c>
      <c r="G66" s="396">
        <v>-34001.715092610801</v>
      </c>
      <c r="H66" s="396">
        <v>150869.04806951186</v>
      </c>
      <c r="I66" s="396">
        <v>811</v>
      </c>
      <c r="J66" s="396">
        <v>1053893</v>
      </c>
      <c r="K66" s="396">
        <v>142.55955095800027</v>
      </c>
      <c r="L66" s="396">
        <v>332.36985163400095</v>
      </c>
      <c r="M66" s="396">
        <v>-189.81030067599204</v>
      </c>
      <c r="N66" s="396">
        <v>150869.04806951186</v>
      </c>
    </row>
    <row r="67" spans="1:14" s="397" customFormat="1" ht="12">
      <c r="A67" s="390"/>
      <c r="B67" s="393"/>
      <c r="C67" s="396"/>
      <c r="D67" s="396"/>
      <c r="E67" s="396"/>
      <c r="F67" s="396"/>
      <c r="G67" s="396"/>
      <c r="H67" s="396"/>
      <c r="I67" s="396"/>
      <c r="J67" s="396"/>
      <c r="K67" s="396"/>
      <c r="L67" s="396"/>
      <c r="M67" s="396"/>
      <c r="N67" s="396"/>
    </row>
    <row r="68" spans="1:14" s="397" customFormat="1" ht="12">
      <c r="A68" s="390" t="s">
        <v>1067</v>
      </c>
      <c r="B68" s="393" t="s">
        <v>1068</v>
      </c>
      <c r="C68" s="396">
        <v>115</v>
      </c>
      <c r="D68" s="396">
        <v>1715116</v>
      </c>
      <c r="E68" s="396">
        <v>3.999999999999837E-5</v>
      </c>
      <c r="F68" s="396">
        <v>1952.5538442650006</v>
      </c>
      <c r="G68" s="396">
        <v>-1952.5538042650005</v>
      </c>
      <c r="H68" s="396">
        <v>31770.968814688509</v>
      </c>
      <c r="I68" s="396">
        <v>115</v>
      </c>
      <c r="J68" s="396">
        <v>1715116</v>
      </c>
      <c r="K68" s="396">
        <v>3.999999999999837E-5</v>
      </c>
      <c r="L68" s="396">
        <v>65.958367609999982</v>
      </c>
      <c r="M68" s="396">
        <v>-65.958327609999856</v>
      </c>
      <c r="N68" s="396">
        <v>31770.968814688509</v>
      </c>
    </row>
    <row r="69" spans="1:14" s="397" customFormat="1" ht="12">
      <c r="A69" s="390" t="s">
        <v>1103</v>
      </c>
      <c r="B69" s="393" t="s">
        <v>1078</v>
      </c>
      <c r="C69" s="396">
        <v>25</v>
      </c>
      <c r="D69" s="396">
        <v>471720</v>
      </c>
      <c r="E69" s="396">
        <v>0</v>
      </c>
      <c r="F69" s="396">
        <v>310.37703464099997</v>
      </c>
      <c r="G69" s="396">
        <v>-310.37703464099997</v>
      </c>
      <c r="H69" s="396">
        <v>4156.6209275004639</v>
      </c>
      <c r="I69" s="396">
        <v>25</v>
      </c>
      <c r="J69" s="396">
        <v>471720</v>
      </c>
      <c r="K69" s="396">
        <v>0</v>
      </c>
      <c r="L69" s="396">
        <v>31.172736808999957</v>
      </c>
      <c r="M69" s="396">
        <v>-31.172736808999957</v>
      </c>
      <c r="N69" s="396">
        <v>4156.6209275004639</v>
      </c>
    </row>
    <row r="70" spans="1:14" s="397" customFormat="1" ht="12">
      <c r="A70" s="390" t="s">
        <v>1105</v>
      </c>
      <c r="B70" s="393" t="s">
        <v>233</v>
      </c>
      <c r="C70" s="396">
        <v>90</v>
      </c>
      <c r="D70" s="396">
        <v>1243396</v>
      </c>
      <c r="E70" s="396">
        <v>3.999999999999837E-5</v>
      </c>
      <c r="F70" s="396">
        <v>1642.1768096240007</v>
      </c>
      <c r="G70" s="396">
        <v>-1642.1767696240006</v>
      </c>
      <c r="H70" s="396">
        <v>27614.347887188043</v>
      </c>
      <c r="I70" s="396">
        <v>90</v>
      </c>
      <c r="J70" s="396">
        <v>1243396</v>
      </c>
      <c r="K70" s="396">
        <v>3.999999999999837E-5</v>
      </c>
      <c r="L70" s="396">
        <v>34.785630801000025</v>
      </c>
      <c r="M70" s="396">
        <v>-34.785590800999898</v>
      </c>
      <c r="N70" s="396">
        <v>27614.347887188043</v>
      </c>
    </row>
    <row r="71" spans="1:14" s="397" customFormat="1" ht="12">
      <c r="A71" s="390"/>
      <c r="B71" s="393" t="s">
        <v>1112</v>
      </c>
      <c r="C71" s="396">
        <v>115</v>
      </c>
      <c r="D71" s="396">
        <v>1715116</v>
      </c>
      <c r="E71" s="396">
        <v>3.999999999999837E-5</v>
      </c>
      <c r="F71" s="396">
        <v>1952.5538442650006</v>
      </c>
      <c r="G71" s="396">
        <v>-1952.5538042650005</v>
      </c>
      <c r="H71" s="396">
        <v>31770.968814688509</v>
      </c>
      <c r="I71" s="396">
        <v>115</v>
      </c>
      <c r="J71" s="396">
        <v>1715116</v>
      </c>
      <c r="K71" s="396">
        <v>3.999999999999837E-5</v>
      </c>
      <c r="L71" s="396">
        <v>65.958367609999868</v>
      </c>
      <c r="M71" s="396">
        <v>-65.958327609999742</v>
      </c>
      <c r="N71" s="396">
        <v>31770.968814688509</v>
      </c>
    </row>
    <row r="72" spans="1:14" s="397" customFormat="1" ht="12">
      <c r="A72" s="390"/>
      <c r="B72" s="393"/>
      <c r="C72" s="396"/>
      <c r="D72" s="396"/>
      <c r="E72" s="396"/>
      <c r="F72" s="396"/>
      <c r="G72" s="396"/>
      <c r="H72" s="396"/>
      <c r="I72" s="396"/>
      <c r="J72" s="396"/>
      <c r="K72" s="396"/>
      <c r="L72" s="396"/>
      <c r="M72" s="396"/>
      <c r="N72" s="396"/>
    </row>
    <row r="73" spans="1:14" s="397" customFormat="1" ht="12">
      <c r="A73" s="390" t="s">
        <v>1080</v>
      </c>
      <c r="B73" s="393" t="s">
        <v>1095</v>
      </c>
      <c r="C73" s="396">
        <v>0</v>
      </c>
      <c r="D73" s="396">
        <v>0</v>
      </c>
      <c r="E73" s="396">
        <v>0</v>
      </c>
      <c r="F73" s="396">
        <v>0</v>
      </c>
      <c r="G73" s="396">
        <v>0</v>
      </c>
      <c r="H73" s="396">
        <v>0</v>
      </c>
      <c r="I73" s="396">
        <v>0</v>
      </c>
      <c r="J73" s="396">
        <v>0</v>
      </c>
      <c r="K73" s="396">
        <v>0</v>
      </c>
      <c r="L73" s="396">
        <v>0</v>
      </c>
      <c r="M73" s="396">
        <v>0</v>
      </c>
      <c r="N73" s="396">
        <v>0</v>
      </c>
    </row>
    <row r="74" spans="1:14" s="397" customFormat="1" ht="12">
      <c r="A74" s="390"/>
      <c r="B74" s="393"/>
      <c r="C74" s="396"/>
      <c r="D74" s="396"/>
      <c r="E74" s="396"/>
      <c r="F74" s="396"/>
      <c r="G74" s="396"/>
      <c r="H74" s="396"/>
      <c r="I74" s="396"/>
      <c r="J74" s="396"/>
      <c r="K74" s="396"/>
      <c r="L74" s="396"/>
      <c r="M74" s="396"/>
      <c r="N74" s="396"/>
    </row>
    <row r="75" spans="1:14" s="397" customFormat="1" ht="12">
      <c r="A75" s="390"/>
      <c r="B75" s="393" t="s">
        <v>1113</v>
      </c>
      <c r="C75" s="396">
        <v>926</v>
      </c>
      <c r="D75" s="396">
        <v>2769009</v>
      </c>
      <c r="E75" s="396">
        <v>3785.8983106940004</v>
      </c>
      <c r="F75" s="396">
        <v>39740.167207569801</v>
      </c>
      <c r="G75" s="396">
        <v>-35954.268896875801</v>
      </c>
      <c r="H75" s="396">
        <v>182640.01688420036</v>
      </c>
      <c r="I75" s="396">
        <v>926</v>
      </c>
      <c r="J75" s="396">
        <v>2769009</v>
      </c>
      <c r="K75" s="396">
        <v>142.55959095800017</v>
      </c>
      <c r="L75" s="396">
        <v>398.32821924400196</v>
      </c>
      <c r="M75" s="396">
        <v>-255.76862828599405</v>
      </c>
      <c r="N75" s="396">
        <v>182640.01688420036</v>
      </c>
    </row>
    <row r="76" spans="1:14" s="397" customFormat="1" ht="12">
      <c r="A76" s="390"/>
      <c r="B76" s="393"/>
      <c r="C76" s="396"/>
      <c r="D76" s="396"/>
      <c r="E76" s="396"/>
      <c r="F76" s="396"/>
      <c r="G76" s="396"/>
      <c r="H76" s="396"/>
      <c r="I76" s="396"/>
      <c r="J76" s="396"/>
      <c r="K76" s="396"/>
      <c r="L76" s="396"/>
      <c r="M76" s="396"/>
      <c r="N76" s="396"/>
    </row>
    <row r="77" spans="1:14" s="402" customFormat="1" ht="12">
      <c r="A77" s="399" t="s">
        <v>983</v>
      </c>
      <c r="B77" s="400" t="s">
        <v>1114</v>
      </c>
      <c r="C77" s="401"/>
      <c r="D77" s="401"/>
      <c r="E77" s="401"/>
      <c r="F77" s="401"/>
      <c r="G77" s="401"/>
      <c r="H77" s="401"/>
      <c r="I77" s="401"/>
      <c r="J77" s="401"/>
      <c r="K77" s="401"/>
      <c r="L77" s="401"/>
      <c r="M77" s="401"/>
      <c r="N77" s="401"/>
    </row>
    <row r="78" spans="1:14" s="397" customFormat="1" ht="12">
      <c r="A78" s="390" t="s">
        <v>1048</v>
      </c>
      <c r="B78" s="393" t="s">
        <v>1049</v>
      </c>
      <c r="C78" s="396">
        <v>23</v>
      </c>
      <c r="D78" s="396">
        <v>3938</v>
      </c>
      <c r="E78" s="396">
        <v>9.0069270420000045</v>
      </c>
      <c r="F78" s="396">
        <v>1692.7705510189999</v>
      </c>
      <c r="G78" s="396">
        <v>-1683.763623977</v>
      </c>
      <c r="H78" s="396">
        <v>432.5918527800435</v>
      </c>
      <c r="I78" s="396">
        <v>23</v>
      </c>
      <c r="J78" s="396">
        <v>3938</v>
      </c>
      <c r="K78" s="396">
        <v>2.2241936000000351E-2</v>
      </c>
      <c r="L78" s="396">
        <v>1103.1425437789999</v>
      </c>
      <c r="M78" s="396">
        <v>-1103.1203018430001</v>
      </c>
      <c r="N78" s="396">
        <v>432.5918527800435</v>
      </c>
    </row>
    <row r="79" spans="1:14" s="397" customFormat="1" ht="12">
      <c r="A79" s="390"/>
      <c r="B79" s="393"/>
      <c r="C79" s="396"/>
      <c r="D79" s="396"/>
      <c r="E79" s="396"/>
      <c r="F79" s="396"/>
      <c r="G79" s="396"/>
      <c r="H79" s="396"/>
      <c r="I79" s="396"/>
      <c r="J79" s="396"/>
      <c r="K79" s="396"/>
      <c r="L79" s="396"/>
      <c r="M79" s="396"/>
      <c r="N79" s="396"/>
    </row>
    <row r="80" spans="1:14" s="397" customFormat="1">
      <c r="A80" s="390" t="s">
        <v>1067</v>
      </c>
      <c r="B80" s="403" t="s">
        <v>1068</v>
      </c>
      <c r="C80" s="396">
        <v>0</v>
      </c>
      <c r="D80" s="396">
        <v>0</v>
      </c>
      <c r="E80" s="396">
        <v>0</v>
      </c>
      <c r="F80" s="396">
        <v>0</v>
      </c>
      <c r="G80" s="396">
        <v>0</v>
      </c>
      <c r="H80" s="396">
        <v>0</v>
      </c>
      <c r="I80" s="396">
        <v>0</v>
      </c>
      <c r="J80" s="396">
        <v>0</v>
      </c>
      <c r="K80" s="396">
        <v>-2.5999999999999999E-3</v>
      </c>
      <c r="L80" s="396">
        <v>0</v>
      </c>
      <c r="M80" s="396">
        <v>0</v>
      </c>
      <c r="N80" s="396">
        <v>0</v>
      </c>
    </row>
    <row r="81" spans="1:14" s="397" customFormat="1" ht="12">
      <c r="A81" s="390"/>
      <c r="B81" s="393"/>
      <c r="C81" s="396"/>
      <c r="D81" s="396"/>
      <c r="E81" s="396"/>
      <c r="F81" s="396"/>
      <c r="G81" s="396"/>
      <c r="H81" s="396"/>
      <c r="I81" s="396"/>
      <c r="J81" s="396"/>
      <c r="K81" s="396"/>
      <c r="L81" s="396"/>
      <c r="M81" s="396"/>
      <c r="N81" s="396"/>
    </row>
    <row r="82" spans="1:14" s="397" customFormat="1" ht="12">
      <c r="A82" s="390" t="s">
        <v>1080</v>
      </c>
      <c r="B82" s="393" t="s">
        <v>1095</v>
      </c>
      <c r="C82" s="396">
        <v>0</v>
      </c>
      <c r="D82" s="396">
        <v>0</v>
      </c>
      <c r="E82" s="396">
        <v>0</v>
      </c>
      <c r="F82" s="396">
        <v>0</v>
      </c>
      <c r="G82" s="396">
        <v>0</v>
      </c>
      <c r="H82" s="396">
        <v>0</v>
      </c>
      <c r="I82" s="396">
        <v>0</v>
      </c>
      <c r="J82" s="396">
        <v>0</v>
      </c>
      <c r="K82" s="396">
        <v>0</v>
      </c>
      <c r="L82" s="396">
        <v>0</v>
      </c>
      <c r="M82" s="396">
        <v>0</v>
      </c>
      <c r="N82" s="396">
        <v>0</v>
      </c>
    </row>
    <row r="83" spans="1:14" s="397" customFormat="1" ht="12">
      <c r="A83" s="390"/>
      <c r="B83" s="393"/>
      <c r="C83" s="396"/>
      <c r="D83" s="396"/>
      <c r="E83" s="396"/>
      <c r="F83" s="396"/>
      <c r="G83" s="396"/>
      <c r="H83" s="396"/>
      <c r="I83" s="396"/>
      <c r="J83" s="396"/>
      <c r="K83" s="396"/>
      <c r="L83" s="396"/>
      <c r="M83" s="396"/>
      <c r="N83" s="396"/>
    </row>
    <row r="84" spans="1:14" s="397" customFormat="1" ht="12">
      <c r="A84" s="390"/>
      <c r="B84" s="393" t="s">
        <v>1115</v>
      </c>
      <c r="C84" s="396">
        <v>23</v>
      </c>
      <c r="D84" s="396">
        <v>3938</v>
      </c>
      <c r="E84" s="396">
        <v>9.0069270420000045</v>
      </c>
      <c r="F84" s="396">
        <v>1692.7705510189999</v>
      </c>
      <c r="G84" s="396">
        <v>-1683.763623977</v>
      </c>
      <c r="H84" s="396">
        <v>432.5918527800435</v>
      </c>
      <c r="I84" s="396">
        <v>23</v>
      </c>
      <c r="J84" s="396">
        <v>3938</v>
      </c>
      <c r="K84" s="396">
        <v>1.9641936000001081E-2</v>
      </c>
      <c r="L84" s="396">
        <v>1103.1425437789999</v>
      </c>
      <c r="M84" s="396">
        <v>-1103.1203018430001</v>
      </c>
      <c r="N84" s="396">
        <v>432.5918527800435</v>
      </c>
    </row>
    <row r="85" spans="1:14" s="397" customFormat="1" ht="12">
      <c r="A85" s="390"/>
      <c r="B85" s="393"/>
      <c r="C85" s="396"/>
      <c r="D85" s="396"/>
      <c r="E85" s="396"/>
      <c r="F85" s="396"/>
      <c r="G85" s="396"/>
      <c r="H85" s="396"/>
      <c r="I85" s="396"/>
      <c r="J85" s="396"/>
      <c r="K85" s="396"/>
      <c r="L85" s="396"/>
      <c r="M85" s="396"/>
      <c r="N85" s="396"/>
    </row>
    <row r="86" spans="1:14" s="402" customFormat="1" ht="24">
      <c r="A86" s="404" t="s">
        <v>1116</v>
      </c>
      <c r="B86" s="404" t="s">
        <v>1116</v>
      </c>
      <c r="C86" s="396">
        <v>1917</v>
      </c>
      <c r="D86" s="396">
        <v>88836161</v>
      </c>
      <c r="E86" s="396">
        <v>17501322.215523742</v>
      </c>
      <c r="F86" s="396">
        <v>17201284.232549764</v>
      </c>
      <c r="G86" s="396">
        <v>300037.98317396996</v>
      </c>
      <c r="H86" s="396">
        <v>2722937.3942975421</v>
      </c>
      <c r="I86" s="401">
        <v>1917</v>
      </c>
      <c r="J86" s="401">
        <v>88836161</v>
      </c>
      <c r="K86" s="401">
        <v>882287.84438086674</v>
      </c>
      <c r="L86" s="401">
        <v>884273.36894948594</v>
      </c>
      <c r="M86" s="401">
        <v>-1985.5224048360833</v>
      </c>
      <c r="N86" s="401">
        <v>2722937.3942975421</v>
      </c>
    </row>
    <row r="87" spans="1:14" s="397" customFormat="1" ht="12">
      <c r="A87" s="390"/>
      <c r="B87" s="393"/>
      <c r="C87" s="396"/>
      <c r="D87" s="396"/>
      <c r="E87" s="396"/>
      <c r="F87" s="396"/>
      <c r="G87" s="396"/>
      <c r="H87" s="396"/>
      <c r="I87" s="396"/>
      <c r="J87" s="396"/>
      <c r="K87" s="396"/>
      <c r="L87" s="396"/>
      <c r="M87" s="396"/>
      <c r="N87" s="396"/>
    </row>
    <row r="88" spans="1:14" s="397" customFormat="1" ht="12">
      <c r="A88" s="390"/>
      <c r="B88" s="393" t="s">
        <v>1117</v>
      </c>
      <c r="C88" s="396">
        <v>46</v>
      </c>
      <c r="D88" s="396">
        <v>611646</v>
      </c>
      <c r="E88" s="396">
        <v>9721.7014324393913</v>
      </c>
      <c r="F88" s="396">
        <v>1398.4574480263295</v>
      </c>
      <c r="G88" s="396">
        <v>8323.2439844130604</v>
      </c>
      <c r="H88" s="396">
        <v>13174.794734569758</v>
      </c>
      <c r="I88" s="396">
        <v>46</v>
      </c>
      <c r="J88" s="396">
        <v>611646</v>
      </c>
      <c r="K88" s="396">
        <v>1102.0683822160008</v>
      </c>
      <c r="L88" s="396">
        <v>168.67242725859501</v>
      </c>
      <c r="M88" s="396">
        <v>933.39595495740377</v>
      </c>
      <c r="N88" s="396">
        <v>13174.794734569758</v>
      </c>
    </row>
    <row r="89" spans="1:14">
      <c r="A89" s="311" t="s">
        <v>922</v>
      </c>
    </row>
    <row r="90" spans="1:14">
      <c r="A90" s="592" t="s">
        <v>77</v>
      </c>
      <c r="B90" s="592"/>
    </row>
    <row r="91" spans="1:14">
      <c r="C91" s="408"/>
    </row>
    <row r="92" spans="1:14">
      <c r="C92" s="408"/>
    </row>
    <row r="93" spans="1:14">
      <c r="C93" s="408"/>
    </row>
    <row r="94" spans="1:14">
      <c r="C94" s="408"/>
    </row>
    <row r="95" spans="1:14">
      <c r="C95" s="408"/>
    </row>
    <row r="96" spans="1:14">
      <c r="C96" s="408"/>
    </row>
  </sheetData>
  <mergeCells count="5">
    <mergeCell ref="I2:N2"/>
    <mergeCell ref="A90:B90"/>
    <mergeCell ref="A2:A3"/>
    <mergeCell ref="B2:B3"/>
    <mergeCell ref="C2:H2"/>
  </mergeCells>
  <pageMargins left="0.78431372549019618" right="0.78431372549019618" top="0.98039215686274517" bottom="0.98039215686274517" header="0.50980392156862753" footer="0.50980392156862753"/>
  <pageSetup paperSize="9" scale="37" orientation="landscape"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A17" sqref="A17:G17"/>
    </sheetView>
  </sheetViews>
  <sheetFormatPr defaultRowHeight="12.5"/>
  <cols>
    <col min="1" max="1" width="11.54296875" bestFit="1" customWidth="1"/>
    <col min="2" max="7" width="12.1796875" bestFit="1" customWidth="1"/>
    <col min="8" max="8" width="15" bestFit="1" customWidth="1"/>
    <col min="9" max="9" width="9.7265625" bestFit="1" customWidth="1"/>
    <col min="10" max="10" width="19.453125" bestFit="1" customWidth="1"/>
    <col min="11" max="11" width="4.7265625" bestFit="1" customWidth="1"/>
  </cols>
  <sheetData>
    <row r="1" spans="1:10" ht="15.75" customHeight="1">
      <c r="A1" s="596" t="s">
        <v>1118</v>
      </c>
      <c r="B1" s="596"/>
      <c r="C1" s="596"/>
      <c r="D1" s="596"/>
      <c r="E1" s="596"/>
      <c r="F1" s="596"/>
      <c r="G1" s="596"/>
      <c r="H1" s="596"/>
      <c r="I1" s="596"/>
    </row>
    <row r="2" spans="1:10" s="4" customFormat="1" ht="18.75" customHeight="1">
      <c r="A2" s="534" t="s">
        <v>594</v>
      </c>
      <c r="B2" s="508" t="s">
        <v>74</v>
      </c>
      <c r="C2" s="577"/>
      <c r="D2" s="509"/>
      <c r="E2" s="508" t="s">
        <v>117</v>
      </c>
      <c r="F2" s="577"/>
      <c r="G2" s="509"/>
      <c r="H2" s="508" t="s">
        <v>93</v>
      </c>
      <c r="I2" s="577"/>
      <c r="J2" s="509"/>
    </row>
    <row r="3" spans="1:10" s="4" customFormat="1" ht="34.5" customHeight="1">
      <c r="A3" s="535"/>
      <c r="B3" s="42" t="s">
        <v>595</v>
      </c>
      <c r="C3" s="42" t="s">
        <v>596</v>
      </c>
      <c r="D3" s="42" t="s">
        <v>597</v>
      </c>
      <c r="E3" s="42" t="s">
        <v>595</v>
      </c>
      <c r="F3" s="42" t="s">
        <v>596</v>
      </c>
      <c r="G3" s="42" t="s">
        <v>597</v>
      </c>
      <c r="H3" s="42" t="s">
        <v>595</v>
      </c>
      <c r="I3" s="42" t="s">
        <v>596</v>
      </c>
      <c r="J3" s="42" t="s">
        <v>598</v>
      </c>
    </row>
    <row r="4" spans="1:10" s="4" customFormat="1" ht="22.5" customHeight="1">
      <c r="A4" s="53" t="s">
        <v>28</v>
      </c>
      <c r="B4" s="50">
        <v>708991.25</v>
      </c>
      <c r="C4" s="50">
        <v>621112.49</v>
      </c>
      <c r="D4" s="49">
        <v>87878.76</v>
      </c>
      <c r="E4" s="50">
        <v>2267415.52</v>
      </c>
      <c r="F4" s="50">
        <v>1877490.31</v>
      </c>
      <c r="G4" s="50">
        <v>389925.21</v>
      </c>
      <c r="H4" s="50">
        <v>2976406.77</v>
      </c>
      <c r="I4" s="50">
        <v>2498602.7999999998</v>
      </c>
      <c r="J4" s="50">
        <v>477803.97</v>
      </c>
    </row>
    <row r="5" spans="1:10" s="4" customFormat="1" ht="22.5" customHeight="1">
      <c r="A5" s="53" t="s">
        <v>29</v>
      </c>
      <c r="B5" s="50">
        <v>679305.89</v>
      </c>
      <c r="C5" s="50">
        <v>617344.39</v>
      </c>
      <c r="D5" s="49">
        <v>61961.5</v>
      </c>
      <c r="E5" s="50">
        <v>2041329.96</v>
      </c>
      <c r="F5" s="50">
        <v>1603951.38</v>
      </c>
      <c r="G5" s="50">
        <v>437378.54</v>
      </c>
      <c r="H5" s="50">
        <v>2720635.85</v>
      </c>
      <c r="I5" s="50">
        <v>2221295.77</v>
      </c>
      <c r="J5" s="50">
        <v>499340.04</v>
      </c>
    </row>
    <row r="6" spans="1:10" s="4" customFormat="1" ht="22.5" customHeight="1">
      <c r="A6" s="53" t="s">
        <v>99</v>
      </c>
      <c r="B6" s="49">
        <v>46931.89</v>
      </c>
      <c r="C6" s="49">
        <v>51531.55</v>
      </c>
      <c r="D6" s="49">
        <v>-4599.66</v>
      </c>
      <c r="E6" s="50">
        <v>226460.99</v>
      </c>
      <c r="F6" s="50">
        <v>175640.89</v>
      </c>
      <c r="G6" s="49">
        <v>50820.1</v>
      </c>
      <c r="H6" s="50">
        <v>273392.88</v>
      </c>
      <c r="I6" s="50">
        <v>227172.44</v>
      </c>
      <c r="J6" s="49">
        <v>46220.44</v>
      </c>
    </row>
    <row r="7" spans="1:10" s="4" customFormat="1" ht="22.5" customHeight="1">
      <c r="A7" s="53" t="s">
        <v>100</v>
      </c>
      <c r="B7" s="49">
        <v>61422.22</v>
      </c>
      <c r="C7" s="49">
        <v>56258.5</v>
      </c>
      <c r="D7" s="49">
        <v>5163.72</v>
      </c>
      <c r="E7" s="50">
        <v>242203.47</v>
      </c>
      <c r="F7" s="50">
        <v>210863.47</v>
      </c>
      <c r="G7" s="49">
        <v>31340</v>
      </c>
      <c r="H7" s="50">
        <v>303625.69</v>
      </c>
      <c r="I7" s="50">
        <v>267121.96999999997</v>
      </c>
      <c r="J7" s="49">
        <v>36503.72</v>
      </c>
    </row>
    <row r="8" spans="1:10" s="4" customFormat="1" ht="22.5" customHeight="1">
      <c r="A8" s="53" t="s">
        <v>101</v>
      </c>
      <c r="B8" s="49">
        <v>47004.72</v>
      </c>
      <c r="C8" s="49">
        <v>40772.519999999997</v>
      </c>
      <c r="D8" s="49">
        <v>6232.2</v>
      </c>
      <c r="E8" s="50">
        <v>193686.07</v>
      </c>
      <c r="F8" s="50">
        <v>150115.54</v>
      </c>
      <c r="G8" s="49">
        <v>43570.53</v>
      </c>
      <c r="H8" s="50">
        <v>240690.79</v>
      </c>
      <c r="I8" s="50">
        <v>190888.06</v>
      </c>
      <c r="J8" s="49">
        <v>49802.73</v>
      </c>
    </row>
    <row r="9" spans="1:10" s="4" customFormat="1" ht="22.5" customHeight="1">
      <c r="A9" s="53" t="s">
        <v>102</v>
      </c>
      <c r="B9" s="49">
        <v>69200.37</v>
      </c>
      <c r="C9" s="49">
        <v>54116.38</v>
      </c>
      <c r="D9" s="49">
        <v>15083.99</v>
      </c>
      <c r="E9" s="50">
        <v>205007.49</v>
      </c>
      <c r="F9" s="50">
        <v>152208.79</v>
      </c>
      <c r="G9" s="49">
        <v>52798.7</v>
      </c>
      <c r="H9" s="50">
        <v>274207.86</v>
      </c>
      <c r="I9" s="50">
        <v>206325.17</v>
      </c>
      <c r="J9" s="49">
        <v>67882.69</v>
      </c>
    </row>
    <row r="10" spans="1:10" s="4" customFormat="1" ht="22.5" customHeight="1">
      <c r="A10" s="53" t="s">
        <v>103</v>
      </c>
      <c r="B10" s="49">
        <v>71507.100000000006</v>
      </c>
      <c r="C10" s="49">
        <v>54100.47</v>
      </c>
      <c r="D10" s="49">
        <v>17406.63</v>
      </c>
      <c r="E10" s="50">
        <v>172054.06</v>
      </c>
      <c r="F10" s="50">
        <v>121738.09</v>
      </c>
      <c r="G10" s="49">
        <v>50315.97</v>
      </c>
      <c r="H10" s="50">
        <v>243561.16</v>
      </c>
      <c r="I10" s="50">
        <v>175838.56</v>
      </c>
      <c r="J10" s="49">
        <v>67722.600000000006</v>
      </c>
    </row>
    <row r="11" spans="1:10" s="4" customFormat="1" ht="22.5" customHeight="1">
      <c r="A11" s="53" t="s">
        <v>104</v>
      </c>
      <c r="B11" s="49">
        <v>62871.53</v>
      </c>
      <c r="C11" s="49">
        <v>51842.2</v>
      </c>
      <c r="D11" s="49">
        <v>11029.33</v>
      </c>
      <c r="E11" s="50">
        <v>177852.58</v>
      </c>
      <c r="F11" s="50">
        <v>146498.14000000001</v>
      </c>
      <c r="G11" s="49">
        <v>31354.44</v>
      </c>
      <c r="H11" s="50">
        <v>240724.11</v>
      </c>
      <c r="I11" s="50">
        <v>198340.34</v>
      </c>
      <c r="J11" s="49">
        <v>42383.77</v>
      </c>
    </row>
    <row r="12" spans="1:10" s="4" customFormat="1" ht="22.5" customHeight="1">
      <c r="A12" s="53" t="s">
        <v>105</v>
      </c>
      <c r="B12" s="49">
        <v>62837.87</v>
      </c>
      <c r="C12" s="49">
        <v>59400.9</v>
      </c>
      <c r="D12" s="49">
        <v>3436.97</v>
      </c>
      <c r="E12" s="50">
        <v>126886.07</v>
      </c>
      <c r="F12" s="49">
        <v>84838.17</v>
      </c>
      <c r="G12" s="49">
        <v>42047.9</v>
      </c>
      <c r="H12" s="50">
        <v>189723.94</v>
      </c>
      <c r="I12" s="50">
        <v>144239.07</v>
      </c>
      <c r="J12" s="49">
        <v>45484.87</v>
      </c>
    </row>
    <row r="13" spans="1:10" s="4" customFormat="1" ht="22.5" customHeight="1">
      <c r="A13" s="53" t="s">
        <v>106</v>
      </c>
      <c r="B13" s="49">
        <v>58735.09</v>
      </c>
      <c r="C13" s="49">
        <v>63579.41</v>
      </c>
      <c r="D13" s="49">
        <v>-4844.32</v>
      </c>
      <c r="E13" s="50">
        <v>167488.14000000001</v>
      </c>
      <c r="F13" s="50">
        <v>128069.7</v>
      </c>
      <c r="G13" s="49">
        <v>39418.400000000001</v>
      </c>
      <c r="H13" s="50">
        <v>226223.23</v>
      </c>
      <c r="I13" s="50">
        <v>191649.11</v>
      </c>
      <c r="J13" s="49">
        <v>34574.080000000002</v>
      </c>
    </row>
    <row r="14" spans="1:10" s="4" customFormat="1" ht="22.5" customHeight="1">
      <c r="A14" s="53" t="s">
        <v>108</v>
      </c>
      <c r="B14" s="49">
        <v>49747.86</v>
      </c>
      <c r="C14" s="49">
        <v>47942.82</v>
      </c>
      <c r="D14" s="49">
        <v>1805.04</v>
      </c>
      <c r="E14" s="50">
        <v>163579.06</v>
      </c>
      <c r="F14" s="50">
        <v>118086.55</v>
      </c>
      <c r="G14" s="49">
        <v>45492.51</v>
      </c>
      <c r="H14" s="50">
        <v>213326.92</v>
      </c>
      <c r="I14" s="50">
        <v>166029.37</v>
      </c>
      <c r="J14" s="49">
        <v>47297.55</v>
      </c>
    </row>
    <row r="15" spans="1:10" s="4" customFormat="1" ht="22.5" customHeight="1">
      <c r="A15" s="53" t="s">
        <v>109</v>
      </c>
      <c r="B15" s="49">
        <v>75721.95</v>
      </c>
      <c r="C15" s="49">
        <v>74337.570000000007</v>
      </c>
      <c r="D15" s="49">
        <v>1384.38</v>
      </c>
      <c r="E15" s="50">
        <v>188475.56</v>
      </c>
      <c r="F15" s="50">
        <v>156282.29999999999</v>
      </c>
      <c r="G15" s="49">
        <v>32193.26</v>
      </c>
      <c r="H15" s="50">
        <v>264197.51</v>
      </c>
      <c r="I15" s="50">
        <v>230619.87</v>
      </c>
      <c r="J15" s="49">
        <v>33577.64</v>
      </c>
    </row>
    <row r="16" spans="1:10" s="4" customFormat="1" ht="22.5" customHeight="1">
      <c r="A16" s="53" t="s">
        <v>107</v>
      </c>
      <c r="B16" s="49">
        <v>73325.289999999994</v>
      </c>
      <c r="C16" s="49">
        <v>63462.07</v>
      </c>
      <c r="D16" s="49">
        <v>9863.2199999999993</v>
      </c>
      <c r="E16" s="50">
        <v>177636.47</v>
      </c>
      <c r="F16" s="50">
        <v>159609.74</v>
      </c>
      <c r="G16" s="49">
        <v>18026.73</v>
      </c>
      <c r="H16" s="50">
        <v>250961.76</v>
      </c>
      <c r="I16" s="50">
        <v>223071.81</v>
      </c>
      <c r="J16" s="49">
        <v>27889.95</v>
      </c>
    </row>
    <row r="17" spans="1:7" s="4" customFormat="1" ht="18.75" customHeight="1">
      <c r="A17" s="451" t="s">
        <v>922</v>
      </c>
      <c r="B17" s="451"/>
      <c r="C17" s="451"/>
      <c r="D17" s="451"/>
      <c r="E17" s="451"/>
      <c r="F17" s="451"/>
      <c r="G17" s="451"/>
    </row>
    <row r="18" spans="1:7" s="4" customFormat="1" ht="18" customHeight="1">
      <c r="A18" s="451" t="s">
        <v>124</v>
      </c>
      <c r="B18" s="451"/>
      <c r="C18" s="451"/>
      <c r="D18" s="451"/>
      <c r="E18" s="451"/>
      <c r="F18" s="451"/>
      <c r="G18" s="451"/>
    </row>
    <row r="19" spans="1:7" s="4" customFormat="1" ht="28.4" customHeight="1"/>
  </sheetData>
  <mergeCells count="7">
    <mergeCell ref="H2:J2"/>
    <mergeCell ref="A17:G17"/>
    <mergeCell ref="A18:G18"/>
    <mergeCell ref="A2:A3"/>
    <mergeCell ref="A1:I1"/>
    <mergeCell ref="B2:D2"/>
    <mergeCell ref="E2:G2"/>
  </mergeCells>
  <pageMargins left="0.78431372549019618" right="0.78431372549019618" top="0.98039215686274517" bottom="0.98039215686274517" header="0.50980392156862753" footer="0.50980392156862753"/>
  <pageSetup paperSize="9" scale="67"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zoomScaleNormal="100" workbookViewId="0">
      <selection activeCell="K30" sqref="K30"/>
    </sheetView>
  </sheetViews>
  <sheetFormatPr defaultColWidth="10.453125" defaultRowHeight="14.5"/>
  <cols>
    <col min="1" max="16384" width="10.453125" style="93"/>
  </cols>
  <sheetData>
    <row r="1" spans="1:18" ht="17.25" customHeight="1">
      <c r="A1" s="479" t="s">
        <v>879</v>
      </c>
      <c r="B1" s="479"/>
      <c r="C1" s="479"/>
      <c r="D1" s="479"/>
      <c r="E1" s="479"/>
      <c r="F1" s="479"/>
      <c r="G1" s="479"/>
      <c r="H1" s="479"/>
      <c r="I1" s="479"/>
      <c r="J1" s="479"/>
      <c r="K1" s="479"/>
      <c r="L1" s="479"/>
      <c r="M1" s="479"/>
      <c r="N1" s="479"/>
      <c r="O1" s="479"/>
    </row>
    <row r="2" spans="1:18" ht="18" customHeight="1">
      <c r="A2" s="483" t="s">
        <v>90</v>
      </c>
      <c r="B2" s="484" t="s">
        <v>880</v>
      </c>
      <c r="C2" s="485"/>
      <c r="D2" s="480" t="s">
        <v>881</v>
      </c>
      <c r="E2" s="481"/>
      <c r="F2" s="481"/>
      <c r="G2" s="481"/>
      <c r="H2" s="481"/>
      <c r="I2" s="481"/>
      <c r="J2" s="481"/>
      <c r="K2" s="481"/>
      <c r="L2" s="481"/>
      <c r="M2" s="481"/>
      <c r="N2" s="481"/>
      <c r="O2" s="482"/>
      <c r="P2" s="471" t="s">
        <v>882</v>
      </c>
      <c r="Q2" s="471"/>
    </row>
    <row r="3" spans="1:18" s="95" customFormat="1">
      <c r="A3" s="483"/>
      <c r="B3" s="486"/>
      <c r="C3" s="487"/>
      <c r="D3" s="472" t="s">
        <v>110</v>
      </c>
      <c r="E3" s="472"/>
      <c r="F3" s="472"/>
      <c r="G3" s="472"/>
      <c r="H3" s="472" t="s">
        <v>111</v>
      </c>
      <c r="I3" s="472"/>
      <c r="J3" s="472"/>
      <c r="K3" s="472"/>
      <c r="L3" s="472" t="s">
        <v>112</v>
      </c>
      <c r="M3" s="472"/>
      <c r="N3" s="472"/>
      <c r="O3" s="472"/>
      <c r="P3" s="473" t="s">
        <v>122</v>
      </c>
      <c r="Q3" s="474" t="s">
        <v>883</v>
      </c>
    </row>
    <row r="4" spans="1:18" s="95" customFormat="1">
      <c r="A4" s="483"/>
      <c r="B4" s="488"/>
      <c r="C4" s="489"/>
      <c r="D4" s="475" t="s">
        <v>113</v>
      </c>
      <c r="E4" s="476"/>
      <c r="F4" s="475" t="s">
        <v>114</v>
      </c>
      <c r="G4" s="476"/>
      <c r="H4" s="475" t="s">
        <v>115</v>
      </c>
      <c r="I4" s="476"/>
      <c r="J4" s="475" t="s">
        <v>116</v>
      </c>
      <c r="K4" s="476"/>
      <c r="L4" s="475" t="s">
        <v>118</v>
      </c>
      <c r="M4" s="476"/>
      <c r="N4" s="475" t="s">
        <v>119</v>
      </c>
      <c r="O4" s="476"/>
      <c r="P4" s="473"/>
      <c r="Q4" s="474"/>
    </row>
    <row r="5" spans="1:18" s="95" customFormat="1" ht="29">
      <c r="A5" s="483"/>
      <c r="B5" s="94" t="s">
        <v>120</v>
      </c>
      <c r="C5" s="94" t="s">
        <v>884</v>
      </c>
      <c r="D5" s="94" t="s">
        <v>120</v>
      </c>
      <c r="E5" s="94" t="s">
        <v>884</v>
      </c>
      <c r="F5" s="94" t="s">
        <v>120</v>
      </c>
      <c r="G5" s="94" t="s">
        <v>884</v>
      </c>
      <c r="H5" s="94" t="s">
        <v>120</v>
      </c>
      <c r="I5" s="94" t="s">
        <v>884</v>
      </c>
      <c r="J5" s="94" t="s">
        <v>120</v>
      </c>
      <c r="K5" s="94" t="s">
        <v>884</v>
      </c>
      <c r="L5" s="94" t="s">
        <v>120</v>
      </c>
      <c r="M5" s="94" t="s">
        <v>884</v>
      </c>
      <c r="N5" s="94" t="s">
        <v>120</v>
      </c>
      <c r="O5" s="94" t="s">
        <v>884</v>
      </c>
      <c r="P5" s="473"/>
      <c r="Q5" s="474"/>
    </row>
    <row r="6" spans="1:18" s="102" customFormat="1" ht="15" customHeight="1">
      <c r="A6" s="96" t="s">
        <v>28</v>
      </c>
      <c r="B6" s="97">
        <v>158</v>
      </c>
      <c r="C6" s="97">
        <v>54914.19</v>
      </c>
      <c r="D6" s="98">
        <v>123</v>
      </c>
      <c r="E6" s="99">
        <v>16086.54</v>
      </c>
      <c r="F6" s="98">
        <v>10</v>
      </c>
      <c r="G6" s="99">
        <v>2148.65</v>
      </c>
      <c r="H6" s="98">
        <v>10</v>
      </c>
      <c r="I6" s="99">
        <v>2148.65</v>
      </c>
      <c r="J6" s="98">
        <v>123</v>
      </c>
      <c r="K6" s="99">
        <v>16086.54</v>
      </c>
      <c r="L6" s="98">
        <v>6</v>
      </c>
      <c r="M6" s="99">
        <v>512.57000000000005</v>
      </c>
      <c r="N6" s="98">
        <v>127</v>
      </c>
      <c r="O6" s="99">
        <v>17722.62</v>
      </c>
      <c r="P6" s="100">
        <v>25</v>
      </c>
      <c r="Q6" s="101">
        <v>36679</v>
      </c>
    </row>
    <row r="7" spans="1:18" s="104" customFormat="1" ht="15" customHeight="1">
      <c r="A7" s="96" t="s">
        <v>29</v>
      </c>
      <c r="B7" s="97">
        <f>SUM(B8:B28)</f>
        <v>100</v>
      </c>
      <c r="C7" s="97">
        <f>SUM(C8:C27)</f>
        <v>80310.443729999984</v>
      </c>
      <c r="D7" s="97">
        <f>SUM(D8:D28)</f>
        <v>55</v>
      </c>
      <c r="E7" s="97">
        <f>SUM(E8:E27)</f>
        <v>10965.8048</v>
      </c>
      <c r="F7" s="97">
        <f>SUM(F8:F28)</f>
        <v>12</v>
      </c>
      <c r="G7" s="97">
        <f>SUM(G8:G27)</f>
        <v>54685.41893</v>
      </c>
      <c r="H7" s="97">
        <f>SUM(H8:H28)</f>
        <v>14</v>
      </c>
      <c r="I7" s="97">
        <f>SUM(I8:I27)</f>
        <v>54722.652783700003</v>
      </c>
      <c r="J7" s="97">
        <f>SUM(J8:J28)</f>
        <v>53</v>
      </c>
      <c r="K7" s="97">
        <f>SUM(K8:K27)</f>
        <v>10928.570000000002</v>
      </c>
      <c r="L7" s="97">
        <f>SUM(L8:L28)</f>
        <v>2</v>
      </c>
      <c r="M7" s="97">
        <f>SUM(M8:M27)</f>
        <v>8.74</v>
      </c>
      <c r="N7" s="97">
        <f>SUM(N8:N28)</f>
        <v>65</v>
      </c>
      <c r="O7" s="97">
        <f>SUM(O8:O27)</f>
        <v>65654.227583700005</v>
      </c>
      <c r="P7" s="97">
        <f>SUM(P8:P28)</f>
        <v>33</v>
      </c>
      <c r="Q7" s="97">
        <f>SUM(Q8:Q27)</f>
        <v>14659.220000000001</v>
      </c>
      <c r="R7" s="103"/>
    </row>
    <row r="8" spans="1:18" s="95" customFormat="1" ht="13.5" customHeight="1">
      <c r="A8" s="105" t="s">
        <v>99</v>
      </c>
      <c r="B8" s="106">
        <v>15</v>
      </c>
      <c r="C8" s="106">
        <v>30424.01</v>
      </c>
      <c r="D8" s="107">
        <v>8</v>
      </c>
      <c r="E8" s="108">
        <v>3220.96</v>
      </c>
      <c r="F8" s="107">
        <v>2</v>
      </c>
      <c r="G8" s="108">
        <v>25012</v>
      </c>
      <c r="H8" s="107">
        <v>2</v>
      </c>
      <c r="I8" s="108">
        <v>25012</v>
      </c>
      <c r="J8" s="107">
        <v>8</v>
      </c>
      <c r="K8" s="108">
        <v>3220.96</v>
      </c>
      <c r="L8" s="107">
        <v>0</v>
      </c>
      <c r="M8" s="107">
        <v>0</v>
      </c>
      <c r="N8" s="107">
        <v>10</v>
      </c>
      <c r="O8" s="108">
        <v>28232.959999999999</v>
      </c>
      <c r="P8" s="109">
        <v>5</v>
      </c>
      <c r="Q8" s="109">
        <v>2191.0500000000002</v>
      </c>
    </row>
    <row r="9" spans="1:18" s="95" customFormat="1" ht="13.5" customHeight="1">
      <c r="A9" s="105">
        <v>43586</v>
      </c>
      <c r="B9" s="106">
        <v>11</v>
      </c>
      <c r="C9" s="106">
        <v>25526.720000000001</v>
      </c>
      <c r="D9" s="107">
        <v>5</v>
      </c>
      <c r="E9" s="108">
        <v>105.83</v>
      </c>
      <c r="F9" s="107">
        <v>2</v>
      </c>
      <c r="G9" s="108">
        <v>24372.46</v>
      </c>
      <c r="H9" s="107">
        <v>2</v>
      </c>
      <c r="I9" s="108">
        <v>24372.46</v>
      </c>
      <c r="J9" s="107">
        <v>5</v>
      </c>
      <c r="K9" s="108">
        <v>105.83</v>
      </c>
      <c r="L9" s="107">
        <v>0</v>
      </c>
      <c r="M9" s="107">
        <v>0</v>
      </c>
      <c r="N9" s="107">
        <v>7</v>
      </c>
      <c r="O9" s="108">
        <v>24478.29</v>
      </c>
      <c r="P9" s="109">
        <v>4</v>
      </c>
      <c r="Q9" s="109">
        <v>1048.43</v>
      </c>
    </row>
    <row r="10" spans="1:18" s="95" customFormat="1" ht="13.5" customHeight="1">
      <c r="A10" s="105">
        <v>43617</v>
      </c>
      <c r="B10" s="106">
        <f>D10+F10+P10</f>
        <v>10</v>
      </c>
      <c r="C10" s="106">
        <f>E10+G10+Q10</f>
        <v>1494.1417999999999</v>
      </c>
      <c r="D10" s="107">
        <v>7</v>
      </c>
      <c r="E10" s="108">
        <v>547.71479999999997</v>
      </c>
      <c r="F10" s="107">
        <v>1</v>
      </c>
      <c r="G10" s="108">
        <v>9.9670000000000005</v>
      </c>
      <c r="H10" s="107">
        <v>2</v>
      </c>
      <c r="I10" s="108">
        <v>21.712783699999999</v>
      </c>
      <c r="J10" s="107">
        <v>6</v>
      </c>
      <c r="K10" s="108">
        <v>535.97</v>
      </c>
      <c r="L10" s="107">
        <v>0</v>
      </c>
      <c r="M10" s="107">
        <v>0</v>
      </c>
      <c r="N10" s="107">
        <f>D10+F10</f>
        <v>8</v>
      </c>
      <c r="O10" s="108">
        <f>E10+I10</f>
        <v>569.42758370000001</v>
      </c>
      <c r="P10" s="109">
        <v>2</v>
      </c>
      <c r="Q10" s="109">
        <v>936.46</v>
      </c>
    </row>
    <row r="11" spans="1:18" s="95" customFormat="1" ht="13.5" customHeight="1">
      <c r="A11" s="105">
        <v>43647</v>
      </c>
      <c r="B11" s="106">
        <v>8</v>
      </c>
      <c r="C11" s="106">
        <v>2023.36</v>
      </c>
      <c r="D11" s="107">
        <v>5</v>
      </c>
      <c r="E11" s="108">
        <v>499.57</v>
      </c>
      <c r="F11" s="107">
        <v>3</v>
      </c>
      <c r="G11" s="108">
        <v>1523.79</v>
      </c>
      <c r="H11" s="107">
        <v>3</v>
      </c>
      <c r="I11" s="108">
        <v>1523.79</v>
      </c>
      <c r="J11" s="107">
        <v>5</v>
      </c>
      <c r="K11" s="108">
        <v>499.57</v>
      </c>
      <c r="L11" s="107">
        <v>0</v>
      </c>
      <c r="M11" s="107">
        <v>0</v>
      </c>
      <c r="N11" s="107">
        <v>8</v>
      </c>
      <c r="O11" s="108">
        <v>2023.36</v>
      </c>
      <c r="P11" s="109">
        <v>0</v>
      </c>
      <c r="Q11" s="109">
        <v>0</v>
      </c>
    </row>
    <row r="12" spans="1:18" s="95" customFormat="1" ht="13.5" customHeight="1">
      <c r="A12" s="105">
        <v>43679</v>
      </c>
      <c r="B12" s="106">
        <v>10</v>
      </c>
      <c r="C12" s="106">
        <v>7270.59</v>
      </c>
      <c r="D12" s="107">
        <v>4</v>
      </c>
      <c r="E12" s="108">
        <v>4047.02</v>
      </c>
      <c r="F12" s="107">
        <v>1</v>
      </c>
      <c r="G12" s="108">
        <v>101.91</v>
      </c>
      <c r="H12" s="107">
        <v>1</v>
      </c>
      <c r="I12" s="108">
        <v>101.91</v>
      </c>
      <c r="J12" s="107">
        <v>4</v>
      </c>
      <c r="K12" s="108">
        <v>4047.02</v>
      </c>
      <c r="L12" s="107">
        <v>0</v>
      </c>
      <c r="M12" s="107">
        <v>0</v>
      </c>
      <c r="N12" s="107">
        <v>5</v>
      </c>
      <c r="O12" s="108">
        <v>4148.9299999999994</v>
      </c>
      <c r="P12" s="109">
        <v>5</v>
      </c>
      <c r="Q12" s="109">
        <v>3121.66</v>
      </c>
    </row>
    <row r="13" spans="1:18" s="95" customFormat="1" ht="13.5" customHeight="1">
      <c r="A13" s="105">
        <v>43710</v>
      </c>
      <c r="B13" s="106">
        <v>9</v>
      </c>
      <c r="C13" s="106">
        <v>529.79</v>
      </c>
      <c r="D13" s="107">
        <v>5</v>
      </c>
      <c r="E13" s="108">
        <v>34.450000000000003</v>
      </c>
      <c r="F13" s="107">
        <v>0</v>
      </c>
      <c r="G13" s="108">
        <v>0</v>
      </c>
      <c r="H13" s="107">
        <v>0</v>
      </c>
      <c r="I13" s="108">
        <v>0</v>
      </c>
      <c r="J13" s="107">
        <v>5</v>
      </c>
      <c r="K13" s="108">
        <v>34.450000000000003</v>
      </c>
      <c r="L13" s="107">
        <v>0</v>
      </c>
      <c r="M13" s="107">
        <v>0</v>
      </c>
      <c r="N13" s="107">
        <v>5</v>
      </c>
      <c r="O13" s="108">
        <v>34.450000000000003</v>
      </c>
      <c r="P13" s="109">
        <v>4</v>
      </c>
      <c r="Q13" s="109">
        <v>495.34</v>
      </c>
    </row>
    <row r="14" spans="1:18" s="95" customFormat="1" ht="13.5" customHeight="1">
      <c r="A14" s="105">
        <v>43740</v>
      </c>
      <c r="B14" s="106">
        <v>10</v>
      </c>
      <c r="C14" s="106">
        <v>1944.19</v>
      </c>
      <c r="D14" s="107">
        <v>5</v>
      </c>
      <c r="E14" s="108">
        <v>735.59</v>
      </c>
      <c r="F14" s="107">
        <v>2</v>
      </c>
      <c r="G14" s="108">
        <v>235.13</v>
      </c>
      <c r="H14" s="107">
        <v>2</v>
      </c>
      <c r="I14" s="108">
        <v>235.13</v>
      </c>
      <c r="J14" s="107">
        <v>5</v>
      </c>
      <c r="K14" s="108">
        <v>735.59</v>
      </c>
      <c r="L14" s="107">
        <v>1</v>
      </c>
      <c r="M14" s="107">
        <v>4.5</v>
      </c>
      <c r="N14" s="107">
        <v>6</v>
      </c>
      <c r="O14" s="108">
        <v>966.22</v>
      </c>
      <c r="P14" s="109">
        <v>3</v>
      </c>
      <c r="Q14" s="109">
        <v>973.47</v>
      </c>
    </row>
    <row r="15" spans="1:18" s="95" customFormat="1" ht="13.5" customHeight="1">
      <c r="A15" s="105">
        <v>43771</v>
      </c>
      <c r="B15" s="106">
        <f t="shared" ref="B15:C18" si="0">D15+F15+P15</f>
        <v>5</v>
      </c>
      <c r="C15" s="106">
        <f t="shared" si="0"/>
        <v>900.90000000000009</v>
      </c>
      <c r="D15" s="107">
        <v>4</v>
      </c>
      <c r="E15" s="108">
        <v>440.22</v>
      </c>
      <c r="F15" s="107">
        <v>0</v>
      </c>
      <c r="G15" s="108">
        <v>0</v>
      </c>
      <c r="H15" s="107">
        <v>0</v>
      </c>
      <c r="I15" s="108">
        <v>0</v>
      </c>
      <c r="J15" s="107">
        <v>4</v>
      </c>
      <c r="K15" s="108">
        <v>440.22</v>
      </c>
      <c r="L15" s="107">
        <v>0</v>
      </c>
      <c r="M15" s="107">
        <v>0</v>
      </c>
      <c r="N15" s="107">
        <v>4</v>
      </c>
      <c r="O15" s="108">
        <v>440.22</v>
      </c>
      <c r="P15" s="109">
        <v>1</v>
      </c>
      <c r="Q15" s="109">
        <v>460.68</v>
      </c>
    </row>
    <row r="16" spans="1:18" s="95" customFormat="1" ht="13.5" customHeight="1">
      <c r="A16" s="105">
        <v>43802</v>
      </c>
      <c r="B16" s="106">
        <f t="shared" si="0"/>
        <v>7</v>
      </c>
      <c r="C16" s="106">
        <f t="shared" si="0"/>
        <v>3783</v>
      </c>
      <c r="D16" s="107">
        <v>4</v>
      </c>
      <c r="E16" s="108">
        <v>1263.98</v>
      </c>
      <c r="F16" s="107">
        <v>0</v>
      </c>
      <c r="G16" s="108">
        <v>0</v>
      </c>
      <c r="H16" s="107">
        <v>0</v>
      </c>
      <c r="I16" s="108">
        <v>0</v>
      </c>
      <c r="J16" s="107">
        <v>4</v>
      </c>
      <c r="K16" s="108">
        <v>1263.98</v>
      </c>
      <c r="L16" s="107">
        <v>0</v>
      </c>
      <c r="M16" s="107">
        <v>0</v>
      </c>
      <c r="N16" s="107">
        <v>4</v>
      </c>
      <c r="O16" s="108">
        <v>1263.98</v>
      </c>
      <c r="P16" s="109">
        <v>3</v>
      </c>
      <c r="Q16" s="109">
        <v>2519.02</v>
      </c>
    </row>
    <row r="17" spans="1:17" s="95" customFormat="1" ht="13.5" customHeight="1">
      <c r="A17" s="105">
        <v>43832</v>
      </c>
      <c r="B17" s="106">
        <f t="shared" si="0"/>
        <v>10</v>
      </c>
      <c r="C17" s="106">
        <f t="shared" si="0"/>
        <v>5901.9219300000004</v>
      </c>
      <c r="D17" s="107">
        <v>6</v>
      </c>
      <c r="E17" s="108">
        <v>56.19</v>
      </c>
      <c r="F17" s="107">
        <v>1</v>
      </c>
      <c r="G17" s="108">
        <v>3430.1619300000002</v>
      </c>
      <c r="H17" s="107">
        <v>2</v>
      </c>
      <c r="I17" s="108">
        <v>3455.65</v>
      </c>
      <c r="J17" s="107">
        <v>5</v>
      </c>
      <c r="K17" s="108">
        <v>30.7</v>
      </c>
      <c r="L17" s="107">
        <v>1</v>
      </c>
      <c r="M17" s="107">
        <v>4.24</v>
      </c>
      <c r="N17" s="107">
        <v>6</v>
      </c>
      <c r="O17" s="108">
        <v>3482.11</v>
      </c>
      <c r="P17" s="109">
        <v>3</v>
      </c>
      <c r="Q17" s="109">
        <v>2415.5699999999997</v>
      </c>
    </row>
    <row r="18" spans="1:17" s="95" customFormat="1" ht="13.5" customHeight="1">
      <c r="A18" s="105">
        <v>43864</v>
      </c>
      <c r="B18" s="106">
        <f t="shared" si="0"/>
        <v>5</v>
      </c>
      <c r="C18" s="106">
        <f t="shared" si="0"/>
        <v>511.82</v>
      </c>
      <c r="D18" s="107">
        <v>2</v>
      </c>
      <c r="E18" s="108">
        <v>14.28</v>
      </c>
      <c r="F18" s="107">
        <v>0</v>
      </c>
      <c r="G18" s="108">
        <v>0</v>
      </c>
      <c r="H18" s="107">
        <v>0</v>
      </c>
      <c r="I18" s="108">
        <v>0</v>
      </c>
      <c r="J18" s="107">
        <v>2</v>
      </c>
      <c r="K18" s="108">
        <v>14.28</v>
      </c>
      <c r="L18" s="107">
        <v>0</v>
      </c>
      <c r="M18" s="107">
        <v>0</v>
      </c>
      <c r="N18" s="107">
        <v>2</v>
      </c>
      <c r="O18" s="108">
        <v>14.28</v>
      </c>
      <c r="P18" s="109">
        <v>3</v>
      </c>
      <c r="Q18" s="109">
        <v>497.54</v>
      </c>
    </row>
    <row r="19" spans="1:17" s="113" customFormat="1" ht="15" customHeight="1">
      <c r="A19" s="110" t="s">
        <v>61</v>
      </c>
      <c r="B19" s="111"/>
      <c r="C19" s="111"/>
      <c r="D19" s="111"/>
      <c r="E19" s="112"/>
      <c r="F19" s="111"/>
      <c r="G19" s="112"/>
      <c r="H19" s="111"/>
      <c r="I19" s="112"/>
      <c r="J19" s="111"/>
      <c r="K19" s="112"/>
      <c r="L19" s="111"/>
      <c r="M19" s="112"/>
      <c r="N19" s="111"/>
      <c r="O19" s="112"/>
    </row>
    <row r="20" spans="1:17" s="114" customFormat="1" ht="12">
      <c r="A20" s="477" t="s">
        <v>885</v>
      </c>
      <c r="B20" s="477"/>
      <c r="C20" s="477"/>
      <c r="D20" s="477"/>
      <c r="E20" s="477"/>
      <c r="F20" s="477"/>
      <c r="G20" s="477"/>
      <c r="H20" s="477"/>
      <c r="I20" s="477"/>
      <c r="J20" s="477"/>
      <c r="K20" s="477"/>
      <c r="L20" s="477"/>
      <c r="M20" s="477"/>
      <c r="N20" s="477"/>
      <c r="O20" s="477"/>
    </row>
    <row r="21" spans="1:17" s="114" customFormat="1" ht="12">
      <c r="A21" s="478" t="s">
        <v>886</v>
      </c>
      <c r="B21" s="478"/>
      <c r="C21" s="478"/>
      <c r="D21" s="478"/>
      <c r="E21" s="478"/>
      <c r="F21" s="478"/>
      <c r="G21" s="478"/>
      <c r="H21" s="478"/>
      <c r="I21" s="478"/>
      <c r="J21" s="478"/>
      <c r="K21" s="478"/>
      <c r="L21" s="478"/>
      <c r="M21" s="478"/>
      <c r="N21" s="478"/>
      <c r="O21" s="478"/>
    </row>
    <row r="22" spans="1:17" s="114" customFormat="1" ht="12">
      <c r="A22" s="477" t="s">
        <v>887</v>
      </c>
      <c r="B22" s="477"/>
      <c r="C22" s="477"/>
      <c r="D22" s="477"/>
      <c r="E22" s="477"/>
      <c r="F22" s="477"/>
      <c r="G22" s="477"/>
      <c r="H22" s="477"/>
      <c r="I22" s="477"/>
      <c r="J22" s="477"/>
      <c r="K22" s="477"/>
      <c r="L22" s="477"/>
      <c r="M22" s="477"/>
      <c r="N22" s="477"/>
      <c r="O22" s="477"/>
    </row>
    <row r="23" spans="1:17" s="114" customFormat="1" ht="12">
      <c r="A23" s="477" t="s">
        <v>77</v>
      </c>
      <c r="B23" s="477"/>
      <c r="C23" s="477"/>
      <c r="D23" s="477"/>
      <c r="E23" s="477"/>
      <c r="F23" s="477"/>
      <c r="G23" s="477"/>
      <c r="H23" s="477"/>
      <c r="I23" s="477"/>
      <c r="J23" s="477"/>
      <c r="K23" s="477"/>
      <c r="L23" s="477"/>
      <c r="M23" s="477"/>
      <c r="N23" s="477"/>
      <c r="O23" s="477"/>
    </row>
    <row r="24" spans="1:17" s="113" customFormat="1"/>
    <row r="27" spans="1:17">
      <c r="I27" s="115"/>
    </row>
  </sheetData>
  <mergeCells count="20">
    <mergeCell ref="A20:O20"/>
    <mergeCell ref="A21:O21"/>
    <mergeCell ref="A22:O22"/>
    <mergeCell ref="A23:O23"/>
    <mergeCell ref="A1:O1"/>
    <mergeCell ref="D2:O2"/>
    <mergeCell ref="A2:A5"/>
    <mergeCell ref="B2:C4"/>
    <mergeCell ref="N4:O4"/>
    <mergeCell ref="P2:Q2"/>
    <mergeCell ref="D3:G3"/>
    <mergeCell ref="H3:K3"/>
    <mergeCell ref="P3:P5"/>
    <mergeCell ref="Q3:Q5"/>
    <mergeCell ref="D4:E4"/>
    <mergeCell ref="F4:G4"/>
    <mergeCell ref="H4:I4"/>
    <mergeCell ref="L3:O3"/>
    <mergeCell ref="L4:M4"/>
    <mergeCell ref="J4:K4"/>
  </mergeCells>
  <pageMargins left="0.78431372549019618" right="0.78431372549019618" top="0.98039215686274517" bottom="0.98039215686274517" header="0.50980392156862753" footer="0.50980392156862753"/>
  <pageSetup paperSize="9" scale="74"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activeCell="B26" sqref="B26"/>
    </sheetView>
  </sheetViews>
  <sheetFormatPr defaultRowHeight="12.5"/>
  <cols>
    <col min="1" max="1" width="21.1796875" bestFit="1" customWidth="1"/>
    <col min="2" max="2" width="12.81640625" bestFit="1" customWidth="1"/>
    <col min="3" max="3" width="17.26953125" bestFit="1" customWidth="1"/>
    <col min="4" max="4" width="12.1796875" customWidth="1"/>
    <col min="5" max="5" width="12.81640625" customWidth="1"/>
    <col min="6" max="8" width="17.7265625" bestFit="1" customWidth="1"/>
    <col min="9" max="9" width="17.7265625" customWidth="1"/>
  </cols>
  <sheetData>
    <row r="1" spans="1:9" ht="15" customHeight="1">
      <c r="A1" s="598" t="s">
        <v>1120</v>
      </c>
      <c r="B1" s="598"/>
      <c r="C1" s="598"/>
      <c r="D1" s="598"/>
      <c r="E1" s="598"/>
      <c r="F1" s="598"/>
      <c r="G1" s="598"/>
      <c r="H1" s="598"/>
      <c r="I1" s="409"/>
    </row>
    <row r="2" spans="1:9" s="86" customFormat="1" ht="18" customHeight="1">
      <c r="A2" s="410" t="s">
        <v>90</v>
      </c>
      <c r="B2" s="599" t="s">
        <v>28</v>
      </c>
      <c r="C2" s="600"/>
      <c r="D2" s="600"/>
      <c r="E2" s="601"/>
      <c r="F2" s="599" t="s">
        <v>29</v>
      </c>
      <c r="G2" s="600"/>
      <c r="H2" s="600"/>
      <c r="I2" s="602"/>
    </row>
    <row r="3" spans="1:9" s="86" customFormat="1" ht="27" customHeight="1">
      <c r="A3" s="411" t="s">
        <v>599</v>
      </c>
      <c r="B3" s="84" t="s">
        <v>600</v>
      </c>
      <c r="C3" s="84" t="s">
        <v>601</v>
      </c>
      <c r="D3" s="84" t="s">
        <v>602</v>
      </c>
      <c r="E3" s="84" t="s">
        <v>93</v>
      </c>
      <c r="F3" s="84" t="s">
        <v>1121</v>
      </c>
      <c r="G3" s="84" t="s">
        <v>601</v>
      </c>
      <c r="H3" s="84" t="s">
        <v>1122</v>
      </c>
      <c r="I3" s="412" t="s">
        <v>93</v>
      </c>
    </row>
    <row r="4" spans="1:9" s="86" customFormat="1" ht="18" customHeight="1">
      <c r="A4" s="413" t="s">
        <v>603</v>
      </c>
      <c r="B4" s="414">
        <v>138829</v>
      </c>
      <c r="C4" s="415">
        <v>6853</v>
      </c>
      <c r="D4" s="415">
        <v>4038</v>
      </c>
      <c r="E4" s="414">
        <v>149720</v>
      </c>
      <c r="F4" s="430">
        <f>155204+9</f>
        <v>155213</v>
      </c>
      <c r="G4" s="430">
        <v>9425</v>
      </c>
      <c r="H4" s="430">
        <f>3908+2</f>
        <v>3910</v>
      </c>
      <c r="I4" s="414">
        <f>SUM(F4:H4)</f>
        <v>168548</v>
      </c>
    </row>
    <row r="5" spans="1:9" s="86" customFormat="1" ht="18" customHeight="1">
      <c r="A5" s="416" t="s">
        <v>604</v>
      </c>
      <c r="B5" s="417"/>
      <c r="C5" s="417"/>
      <c r="D5" s="417"/>
      <c r="E5" s="417"/>
      <c r="F5" s="431"/>
      <c r="G5" s="431"/>
      <c r="H5" s="417"/>
      <c r="I5" s="417"/>
    </row>
    <row r="6" spans="1:9" s="86" customFormat="1" ht="18" customHeight="1">
      <c r="A6" s="413" t="s">
        <v>605</v>
      </c>
      <c r="B6" s="414">
        <v>111995.61</v>
      </c>
      <c r="C6" s="415">
        <v>18477.080000000002</v>
      </c>
      <c r="D6" s="415">
        <v>0</v>
      </c>
      <c r="E6" s="414">
        <v>130472.69</v>
      </c>
      <c r="F6" s="430">
        <f>125000.255+18.24+0.15</f>
        <v>125018.645</v>
      </c>
      <c r="G6" s="430">
        <v>19756.18099999999</v>
      </c>
      <c r="H6" s="415">
        <v>0</v>
      </c>
      <c r="I6" s="414">
        <f t="shared" ref="I6:I13" si="0">SUM(F6:H6)</f>
        <v>144774.826</v>
      </c>
    </row>
    <row r="7" spans="1:9" s="86" customFormat="1" ht="18" customHeight="1">
      <c r="A7" s="413" t="s">
        <v>606</v>
      </c>
      <c r="B7" s="415">
        <v>458.85</v>
      </c>
      <c r="C7" s="415">
        <v>74.69</v>
      </c>
      <c r="D7" s="415">
        <v>0</v>
      </c>
      <c r="E7" s="415">
        <v>533.54</v>
      </c>
      <c r="F7" s="430">
        <v>636.0319999999997</v>
      </c>
      <c r="G7" s="430">
        <v>316.25700000000001</v>
      </c>
      <c r="H7" s="415">
        <v>0</v>
      </c>
      <c r="I7" s="415">
        <f t="shared" si="0"/>
        <v>952.28899999999976</v>
      </c>
    </row>
    <row r="8" spans="1:9" s="86" customFormat="1" ht="18" customHeight="1">
      <c r="A8" s="413" t="s">
        <v>607</v>
      </c>
      <c r="B8" s="414">
        <v>1160856.72</v>
      </c>
      <c r="C8" s="415">
        <v>74701.850000000006</v>
      </c>
      <c r="D8" s="415">
        <v>0</v>
      </c>
      <c r="E8" s="414">
        <v>1235558.57</v>
      </c>
      <c r="F8" s="430">
        <v>1380171.5039999997</v>
      </c>
      <c r="G8" s="430">
        <v>81029.131999999969</v>
      </c>
      <c r="H8" s="415">
        <v>0</v>
      </c>
      <c r="I8" s="414">
        <f t="shared" si="0"/>
        <v>1461200.6359999997</v>
      </c>
    </row>
    <row r="9" spans="1:9" s="86" customFormat="1" ht="18" customHeight="1">
      <c r="A9" s="413" t="s">
        <v>608</v>
      </c>
      <c r="B9" s="415">
        <v>752.86</v>
      </c>
      <c r="C9" s="415">
        <v>530.57000000000005</v>
      </c>
      <c r="D9" s="415">
        <v>0</v>
      </c>
      <c r="E9" s="415">
        <v>1283.43</v>
      </c>
      <c r="F9" s="430">
        <v>1281.1729999999998</v>
      </c>
      <c r="G9" s="430">
        <v>1188.9960000000001</v>
      </c>
      <c r="H9" s="415">
        <v>0</v>
      </c>
      <c r="I9" s="415">
        <f t="shared" si="0"/>
        <v>2470.1689999999999</v>
      </c>
    </row>
    <row r="10" spans="1:9" s="86" customFormat="1" ht="18" customHeight="1">
      <c r="A10" s="413" t="s">
        <v>609</v>
      </c>
      <c r="B10" s="415">
        <v>466.12</v>
      </c>
      <c r="C10" s="415">
        <v>-1.24</v>
      </c>
      <c r="D10" s="415">
        <v>0</v>
      </c>
      <c r="E10" s="415">
        <v>464.88</v>
      </c>
      <c r="F10" s="430">
        <v>582.42099999999994</v>
      </c>
      <c r="G10" s="430">
        <v>0.43</v>
      </c>
      <c r="H10" s="415">
        <v>0</v>
      </c>
      <c r="I10" s="415">
        <f t="shared" si="0"/>
        <v>582.85099999999989</v>
      </c>
    </row>
    <row r="11" spans="1:9" s="86" customFormat="1" ht="18" customHeight="1">
      <c r="A11" s="413" t="s">
        <v>55</v>
      </c>
      <c r="B11" s="415">
        <v>14112.76</v>
      </c>
      <c r="C11" s="415">
        <v>13856.15</v>
      </c>
      <c r="D11" s="415">
        <v>0</v>
      </c>
      <c r="E11" s="415">
        <v>27968.91</v>
      </c>
      <c r="F11" s="430">
        <f>13979.725+0.34+0.05</f>
        <v>13980.115</v>
      </c>
      <c r="G11" s="430">
        <v>14124.411000000002</v>
      </c>
      <c r="H11" s="415">
        <v>0</v>
      </c>
      <c r="I11" s="415">
        <f t="shared" si="0"/>
        <v>28104.526000000002</v>
      </c>
    </row>
    <row r="12" spans="1:9" s="86" customFormat="1" ht="18" customHeight="1">
      <c r="A12" s="413" t="s">
        <v>233</v>
      </c>
      <c r="B12" s="415">
        <v>14498.29</v>
      </c>
      <c r="C12" s="415">
        <v>1392.08</v>
      </c>
      <c r="D12" s="415">
        <v>0</v>
      </c>
      <c r="E12" s="415">
        <v>15890.37</v>
      </c>
      <c r="F12" s="430">
        <f>6531+205+0.12+0.03</f>
        <v>6736.15</v>
      </c>
      <c r="G12" s="430">
        <v>2885.4449999999997</v>
      </c>
      <c r="H12" s="415">
        <v>0</v>
      </c>
      <c r="I12" s="415">
        <f t="shared" si="0"/>
        <v>9621.5949999999993</v>
      </c>
    </row>
    <row r="13" spans="1:9" s="420" customFormat="1" ht="18" customHeight="1">
      <c r="A13" s="418" t="s">
        <v>1123</v>
      </c>
      <c r="B13" s="419">
        <v>1303141.21</v>
      </c>
      <c r="C13" s="419">
        <v>109031.18</v>
      </c>
      <c r="D13" s="419">
        <v>193620</v>
      </c>
      <c r="E13" s="419">
        <v>1605792.39</v>
      </c>
      <c r="F13" s="419">
        <f>SUM(F6:F12)</f>
        <v>1528406.0399999996</v>
      </c>
      <c r="G13" s="419">
        <f>SUM(G6:G12)</f>
        <v>119300.85199999996</v>
      </c>
      <c r="H13" s="419">
        <v>206147.79500000001</v>
      </c>
      <c r="I13" s="419">
        <f t="shared" si="0"/>
        <v>1853854.6869999995</v>
      </c>
    </row>
    <row r="14" spans="1:9" s="3" customFormat="1" ht="24.75" customHeight="1">
      <c r="A14" s="421" t="s">
        <v>61</v>
      </c>
      <c r="B14" s="422"/>
      <c r="C14" s="423"/>
      <c r="D14" s="424"/>
    </row>
    <row r="15" spans="1:9" s="3" customFormat="1" ht="14.5">
      <c r="A15" s="425" t="s">
        <v>1124</v>
      </c>
      <c r="B15" s="426"/>
      <c r="C15" s="426"/>
      <c r="D15" s="426"/>
    </row>
    <row r="16" spans="1:9" s="3" customFormat="1" ht="14.5">
      <c r="A16" s="427" t="s">
        <v>1125</v>
      </c>
      <c r="B16" s="428"/>
      <c r="C16" s="428"/>
      <c r="D16" s="428"/>
    </row>
    <row r="17" spans="1:9" s="3" customFormat="1">
      <c r="A17" s="429" t="s">
        <v>1127</v>
      </c>
      <c r="B17" s="428"/>
      <c r="C17" s="428"/>
    </row>
    <row r="18" spans="1:9" s="3" customFormat="1" ht="14.5">
      <c r="A18" s="427" t="s">
        <v>1126</v>
      </c>
      <c r="B18" s="428"/>
      <c r="C18" s="428"/>
      <c r="D18" s="428"/>
    </row>
    <row r="19" spans="1:9">
      <c r="A19" s="450" t="s">
        <v>922</v>
      </c>
      <c r="B19" s="450"/>
      <c r="C19" s="450"/>
      <c r="D19" s="450"/>
      <c r="E19" s="450"/>
      <c r="F19" s="450"/>
      <c r="G19" s="450"/>
    </row>
    <row r="20" spans="1:9">
      <c r="A20" s="597" t="s">
        <v>77</v>
      </c>
      <c r="B20" s="597"/>
      <c r="C20" s="597"/>
      <c r="D20" s="597"/>
      <c r="E20" s="597"/>
      <c r="F20" s="597"/>
      <c r="G20" s="597"/>
      <c r="H20" s="597"/>
      <c r="I20" s="597"/>
    </row>
  </sheetData>
  <mergeCells count="5">
    <mergeCell ref="A19:G19"/>
    <mergeCell ref="A20:I20"/>
    <mergeCell ref="A1:H1"/>
    <mergeCell ref="B2:E2"/>
    <mergeCell ref="F2:I2"/>
  </mergeCells>
  <pageMargins left="0.78431372549019618" right="0.78431372549019618" top="0.98039215686274517" bottom="0.98039215686274517" header="0.50980392156862753" footer="0.50980392156862753"/>
  <pageSetup paperSize="9" scale="89" orientation="landscape" useFirstPageNumber="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Normal="100" workbookViewId="0">
      <selection activeCell="B22" sqref="B22"/>
    </sheetView>
  </sheetViews>
  <sheetFormatPr defaultRowHeight="12.5"/>
  <cols>
    <col min="1" max="1" width="80.81640625" bestFit="1" customWidth="1"/>
    <col min="2" max="2" width="8.453125" bestFit="1" customWidth="1"/>
    <col min="3" max="3" width="12.81640625" bestFit="1" customWidth="1"/>
    <col min="4" max="4" width="13.1796875" bestFit="1" customWidth="1"/>
    <col min="5" max="7" width="12.26953125" bestFit="1" customWidth="1"/>
    <col min="8" max="8" width="10.1796875" bestFit="1" customWidth="1"/>
    <col min="9" max="9" width="11" bestFit="1" customWidth="1"/>
    <col min="10" max="11" width="12.26953125" bestFit="1" customWidth="1"/>
    <col min="12" max="12" width="10" bestFit="1" customWidth="1"/>
    <col min="13" max="13" width="1.54296875" bestFit="1" customWidth="1"/>
    <col min="14" max="14" width="0.26953125" bestFit="1" customWidth="1"/>
    <col min="15" max="15" width="4.7265625" bestFit="1" customWidth="1"/>
  </cols>
  <sheetData>
    <row r="1" spans="1:14" ht="15.75" customHeight="1">
      <c r="A1" s="5" t="s">
        <v>1128</v>
      </c>
    </row>
    <row r="2" spans="1:14" s="4" customFormat="1" ht="18.75" customHeight="1">
      <c r="A2" s="605" t="s">
        <v>610</v>
      </c>
      <c r="B2" s="605" t="s">
        <v>611</v>
      </c>
      <c r="C2" s="508" t="s">
        <v>612</v>
      </c>
      <c r="D2" s="577"/>
      <c r="E2" s="577"/>
      <c r="F2" s="577"/>
      <c r="G2" s="577"/>
      <c r="H2" s="508" t="s">
        <v>613</v>
      </c>
      <c r="I2" s="577"/>
      <c r="J2" s="577"/>
      <c r="K2" s="577"/>
      <c r="L2" s="577"/>
      <c r="M2" s="509"/>
      <c r="N2" s="75"/>
    </row>
    <row r="3" spans="1:14" s="4" customFormat="1" ht="37.5" customHeight="1">
      <c r="A3" s="606"/>
      <c r="B3" s="606"/>
      <c r="C3" s="30" t="s">
        <v>107</v>
      </c>
      <c r="D3" s="30" t="s">
        <v>109</v>
      </c>
      <c r="E3" s="30" t="s">
        <v>614</v>
      </c>
      <c r="F3" s="42" t="s">
        <v>615</v>
      </c>
      <c r="G3" s="42" t="s">
        <v>616</v>
      </c>
      <c r="H3" s="30" t="s">
        <v>107</v>
      </c>
      <c r="I3" s="30" t="s">
        <v>109</v>
      </c>
      <c r="J3" s="30" t="s">
        <v>614</v>
      </c>
      <c r="K3" s="42" t="s">
        <v>615</v>
      </c>
      <c r="L3" s="536" t="s">
        <v>616</v>
      </c>
      <c r="M3" s="538"/>
      <c r="N3" s="76"/>
    </row>
    <row r="4" spans="1:14" s="4" customFormat="1" ht="18" customHeight="1">
      <c r="A4" s="432" t="s">
        <v>617</v>
      </c>
      <c r="B4" s="77" t="s">
        <v>618</v>
      </c>
      <c r="C4" s="7">
        <v>5625</v>
      </c>
      <c r="D4" s="7">
        <v>5615</v>
      </c>
      <c r="E4" s="7">
        <v>6136</v>
      </c>
      <c r="F4" s="78">
        <v>-8.3279009130000006</v>
      </c>
      <c r="G4" s="78">
        <v>0.17809438999999999</v>
      </c>
      <c r="H4" s="7">
        <v>5685</v>
      </c>
      <c r="I4" s="7">
        <v>5645</v>
      </c>
      <c r="J4" s="7">
        <v>6901</v>
      </c>
      <c r="K4" s="78">
        <v>-17.62</v>
      </c>
      <c r="L4" s="603">
        <v>0.71</v>
      </c>
      <c r="M4" s="604"/>
      <c r="N4" s="79" t="s">
        <v>617</v>
      </c>
    </row>
    <row r="5" spans="1:14" s="4" customFormat="1" ht="18" customHeight="1">
      <c r="A5" s="432" t="s">
        <v>619</v>
      </c>
      <c r="B5" s="77" t="s">
        <v>618</v>
      </c>
      <c r="C5" s="7">
        <v>278</v>
      </c>
      <c r="D5" s="7">
        <v>278</v>
      </c>
      <c r="E5" s="7">
        <v>277</v>
      </c>
      <c r="F5" s="78">
        <v>0.36101083</v>
      </c>
      <c r="G5" s="78">
        <v>0</v>
      </c>
      <c r="H5" s="7">
        <v>597</v>
      </c>
      <c r="I5" s="7">
        <v>598</v>
      </c>
      <c r="J5" s="7">
        <v>599</v>
      </c>
      <c r="K5" s="78">
        <v>-0.33</v>
      </c>
      <c r="L5" s="603">
        <v>-0.17</v>
      </c>
      <c r="M5" s="604"/>
      <c r="N5" s="79" t="s">
        <v>619</v>
      </c>
    </row>
    <row r="6" spans="1:14" s="4" customFormat="1" ht="18" customHeight="1">
      <c r="A6" s="432" t="s">
        <v>1129</v>
      </c>
      <c r="B6" s="77" t="s">
        <v>618</v>
      </c>
      <c r="C6" s="7">
        <v>3</v>
      </c>
      <c r="D6" s="7">
        <v>3</v>
      </c>
      <c r="E6" s="7">
        <v>3</v>
      </c>
      <c r="F6" s="78">
        <v>0</v>
      </c>
      <c r="G6" s="78">
        <v>0</v>
      </c>
      <c r="H6" s="7">
        <v>3</v>
      </c>
      <c r="I6" s="7">
        <v>3</v>
      </c>
      <c r="J6" s="7">
        <v>3</v>
      </c>
      <c r="K6" s="78">
        <v>0</v>
      </c>
      <c r="L6" s="603">
        <v>0</v>
      </c>
      <c r="M6" s="604"/>
      <c r="N6" s="79" t="s">
        <v>620</v>
      </c>
    </row>
    <row r="7" spans="1:14" s="4" customFormat="1" ht="18" customHeight="1">
      <c r="A7" s="432" t="s">
        <v>621</v>
      </c>
      <c r="B7" s="77" t="s">
        <v>622</v>
      </c>
      <c r="C7" s="7">
        <v>195.70101</v>
      </c>
      <c r="D7" s="7">
        <v>194.42580000000001</v>
      </c>
      <c r="E7" s="7">
        <v>184.08647999999999</v>
      </c>
      <c r="F7" s="78">
        <v>6.3092792040000001</v>
      </c>
      <c r="G7" s="78">
        <v>0.65588517599999996</v>
      </c>
      <c r="H7" s="7">
        <v>205.63</v>
      </c>
      <c r="I7" s="7">
        <v>201.36</v>
      </c>
      <c r="J7" s="7">
        <v>171.67</v>
      </c>
      <c r="K7" s="78">
        <v>19.78</v>
      </c>
      <c r="L7" s="603">
        <v>2.12</v>
      </c>
      <c r="M7" s="604"/>
      <c r="N7" s="79" t="s">
        <v>621</v>
      </c>
    </row>
    <row r="8" spans="1:14" s="4" customFormat="1" ht="18" customHeight="1">
      <c r="A8" s="432" t="s">
        <v>623</v>
      </c>
      <c r="B8" s="77" t="s">
        <v>624</v>
      </c>
      <c r="C8" s="7">
        <v>54117.014078300002</v>
      </c>
      <c r="D8" s="7">
        <v>54225.027575699998</v>
      </c>
      <c r="E8" s="7">
        <v>52810.217303999998</v>
      </c>
      <c r="F8" s="78">
        <v>2.4745150480000002</v>
      </c>
      <c r="G8" s="78">
        <v>-0.199194915</v>
      </c>
      <c r="H8" s="7">
        <v>23307.24</v>
      </c>
      <c r="I8" s="7">
        <v>23046</v>
      </c>
      <c r="J8" s="7">
        <v>17887.55</v>
      </c>
      <c r="K8" s="78">
        <v>30.3</v>
      </c>
      <c r="L8" s="603">
        <v>1.1299999999999999</v>
      </c>
      <c r="M8" s="604"/>
      <c r="N8" s="79" t="s">
        <v>623</v>
      </c>
    </row>
    <row r="9" spans="1:14" s="4" customFormat="1" ht="18" customHeight="1">
      <c r="A9" s="432" t="s">
        <v>625</v>
      </c>
      <c r="B9" s="77" t="s">
        <v>624</v>
      </c>
      <c r="C9" s="43">
        <v>12792910.4651898</v>
      </c>
      <c r="D9" s="43">
        <v>13609450.673574099</v>
      </c>
      <c r="E9" s="43">
        <v>12236295.1927469</v>
      </c>
      <c r="F9" s="78">
        <v>4.5488872540000003</v>
      </c>
      <c r="G9" s="78">
        <v>-5.9998028430000003</v>
      </c>
      <c r="H9" s="41">
        <v>1687988.36</v>
      </c>
      <c r="I9" s="41">
        <v>1807756.27</v>
      </c>
      <c r="J9" s="41">
        <v>1604712.98</v>
      </c>
      <c r="K9" s="78">
        <v>5.19</v>
      </c>
      <c r="L9" s="603">
        <v>-6.63</v>
      </c>
      <c r="M9" s="604"/>
      <c r="N9" s="79" t="s">
        <v>625</v>
      </c>
    </row>
    <row r="10" spans="1:14" s="4" customFormat="1" ht="18" customHeight="1">
      <c r="A10" s="432" t="s">
        <v>626</v>
      </c>
      <c r="B10" s="77" t="s">
        <v>624</v>
      </c>
      <c r="C10" s="7">
        <v>58972.200079952003</v>
      </c>
      <c r="D10" s="7">
        <v>58451.680615022997</v>
      </c>
      <c r="E10" s="7">
        <v>56762.077402335999</v>
      </c>
      <c r="F10" s="78">
        <v>3.8936606600000001</v>
      </c>
      <c r="G10" s="78">
        <v>0.89051240200000004</v>
      </c>
      <c r="H10" s="7">
        <v>25635.85</v>
      </c>
      <c r="I10" s="7">
        <v>25033.93</v>
      </c>
      <c r="J10" s="7">
        <v>19437.13</v>
      </c>
      <c r="K10" s="78">
        <v>31.89</v>
      </c>
      <c r="L10" s="603">
        <v>2.4</v>
      </c>
      <c r="M10" s="604"/>
      <c r="N10" s="79" t="s">
        <v>626</v>
      </c>
    </row>
    <row r="11" spans="1:14" s="4" customFormat="1" ht="18" customHeight="1">
      <c r="A11" s="432" t="s">
        <v>627</v>
      </c>
      <c r="B11" s="77" t="s">
        <v>624</v>
      </c>
      <c r="C11" s="43">
        <v>16055668.0331067</v>
      </c>
      <c r="D11" s="43">
        <v>16744319.709428901</v>
      </c>
      <c r="E11" s="43">
        <v>14942504.164913701</v>
      </c>
      <c r="F11" s="78">
        <v>7.4496473679999999</v>
      </c>
      <c r="G11" s="78">
        <v>-4.1127480140000001</v>
      </c>
      <c r="H11" s="41">
        <v>1839728.39</v>
      </c>
      <c r="I11" s="41">
        <v>1957097.69</v>
      </c>
      <c r="J11" s="41">
        <v>1722144.77</v>
      </c>
      <c r="K11" s="78">
        <v>6.83</v>
      </c>
      <c r="L11" s="603">
        <v>-6</v>
      </c>
      <c r="M11" s="604"/>
      <c r="N11" s="79" t="s">
        <v>627</v>
      </c>
    </row>
    <row r="12" spans="1:14" s="4" customFormat="1" ht="18" customHeight="1">
      <c r="A12" s="432" t="s">
        <v>628</v>
      </c>
      <c r="B12" s="77" t="s">
        <v>624</v>
      </c>
      <c r="C12" s="7">
        <v>1025.8499999999999</v>
      </c>
      <c r="D12" s="7">
        <v>1009.67</v>
      </c>
      <c r="E12" s="7">
        <v>1093.95</v>
      </c>
      <c r="F12" s="78">
        <v>-6.2251474020000002</v>
      </c>
      <c r="G12" s="78">
        <v>1.6025037879999999</v>
      </c>
      <c r="H12" s="7">
        <v>851.88</v>
      </c>
      <c r="I12" s="7">
        <v>925.56</v>
      </c>
      <c r="J12" s="7">
        <v>550.04999999999995</v>
      </c>
      <c r="K12" s="78">
        <v>54.87</v>
      </c>
      <c r="L12" s="603">
        <v>-7.96</v>
      </c>
      <c r="M12" s="604"/>
      <c r="N12" s="79" t="s">
        <v>628</v>
      </c>
    </row>
    <row r="13" spans="1:14" s="4" customFormat="1" ht="18" customHeight="1">
      <c r="A13" s="432" t="s">
        <v>1130</v>
      </c>
      <c r="B13" s="77" t="s">
        <v>624</v>
      </c>
      <c r="C13" s="7">
        <v>53.99</v>
      </c>
      <c r="D13" s="7">
        <v>43.9</v>
      </c>
      <c r="E13" s="7">
        <v>57.58</v>
      </c>
      <c r="F13" s="78">
        <v>-6.2348037510000003</v>
      </c>
      <c r="G13" s="78">
        <v>22.984054669999999</v>
      </c>
      <c r="H13" s="7">
        <v>29.38</v>
      </c>
      <c r="I13" s="7">
        <v>29.86</v>
      </c>
      <c r="J13" s="7">
        <v>19.64</v>
      </c>
      <c r="K13" s="78">
        <v>49.53</v>
      </c>
      <c r="L13" s="603">
        <v>-1.61</v>
      </c>
      <c r="M13" s="604"/>
      <c r="N13" s="79" t="s">
        <v>629</v>
      </c>
    </row>
    <row r="14" spans="1:14" s="4" customFormat="1" ht="18" customHeight="1">
      <c r="A14" s="432" t="s">
        <v>630</v>
      </c>
      <c r="B14" s="77" t="s">
        <v>624</v>
      </c>
      <c r="C14" s="41">
        <v>254859.07</v>
      </c>
      <c r="D14" s="41">
        <v>251663.63</v>
      </c>
      <c r="E14" s="41">
        <v>289333.78999999998</v>
      </c>
      <c r="F14" s="78">
        <v>-11.915207000000001</v>
      </c>
      <c r="G14" s="78">
        <v>1.2697265790000001</v>
      </c>
      <c r="H14" s="7">
        <v>75151.649999999994</v>
      </c>
      <c r="I14" s="7">
        <v>80668.03</v>
      </c>
      <c r="J14" s="7">
        <v>51785.91</v>
      </c>
      <c r="K14" s="78">
        <v>45.12</v>
      </c>
      <c r="L14" s="603">
        <v>-6.84</v>
      </c>
      <c r="M14" s="604"/>
      <c r="N14" s="79" t="s">
        <v>630</v>
      </c>
    </row>
    <row r="15" spans="1:14" s="4" customFormat="1" ht="18" customHeight="1">
      <c r="A15" s="432" t="s">
        <v>1131</v>
      </c>
      <c r="B15" s="77" t="s">
        <v>624</v>
      </c>
      <c r="C15" s="7">
        <v>13413.64</v>
      </c>
      <c r="D15" s="7">
        <v>10941.9</v>
      </c>
      <c r="E15" s="7">
        <v>15228.09</v>
      </c>
      <c r="F15" s="78">
        <v>-11.915151539</v>
      </c>
      <c r="G15" s="78">
        <v>22.589678208999999</v>
      </c>
      <c r="H15" s="7">
        <v>2591.44</v>
      </c>
      <c r="I15" s="7">
        <v>2602.19</v>
      </c>
      <c r="J15" s="7">
        <v>1849.5</v>
      </c>
      <c r="K15" s="78">
        <v>40.119999999999997</v>
      </c>
      <c r="L15" s="603">
        <v>-0.41</v>
      </c>
      <c r="M15" s="604"/>
      <c r="N15" s="79" t="s">
        <v>631</v>
      </c>
    </row>
    <row r="16" spans="1:14" s="4" customFormat="1" ht="18" customHeight="1">
      <c r="A16" s="432" t="s">
        <v>632</v>
      </c>
      <c r="B16" s="77" t="s">
        <v>618</v>
      </c>
      <c r="C16" s="7">
        <v>6</v>
      </c>
      <c r="D16" s="7">
        <v>5</v>
      </c>
      <c r="E16" s="7">
        <v>9</v>
      </c>
      <c r="F16" s="78">
        <v>-33.333333332999999</v>
      </c>
      <c r="G16" s="78">
        <v>20</v>
      </c>
      <c r="H16" s="7">
        <v>880</v>
      </c>
      <c r="I16" s="7">
        <v>55</v>
      </c>
      <c r="J16" s="7">
        <v>799</v>
      </c>
      <c r="K16" s="78">
        <v>10.14</v>
      </c>
      <c r="L16" s="603">
        <v>1500</v>
      </c>
      <c r="M16" s="604"/>
      <c r="N16" s="79" t="s">
        <v>632</v>
      </c>
    </row>
    <row r="17" spans="1:14" s="4" customFormat="1" ht="18" customHeight="1">
      <c r="A17" s="432" t="s">
        <v>633</v>
      </c>
      <c r="B17" s="77" t="s">
        <v>634</v>
      </c>
      <c r="C17" s="7">
        <v>87.139760136000007</v>
      </c>
      <c r="D17" s="7">
        <v>87.072614258000002</v>
      </c>
      <c r="E17" s="7">
        <v>87.142635018999997</v>
      </c>
      <c r="F17" s="78">
        <v>-3.299055E-3</v>
      </c>
      <c r="G17" s="78">
        <v>7.7114805999999994E-2</v>
      </c>
      <c r="H17" s="7">
        <v>11.52</v>
      </c>
      <c r="I17" s="7">
        <v>11.57</v>
      </c>
      <c r="J17" s="7">
        <v>11.4</v>
      </c>
      <c r="K17" s="78">
        <v>1.05</v>
      </c>
      <c r="L17" s="603">
        <v>-0.45</v>
      </c>
      <c r="M17" s="604"/>
      <c r="N17" s="80" t="s">
        <v>635</v>
      </c>
    </row>
    <row r="18" spans="1:14" s="4" customFormat="1" ht="24.75" customHeight="1">
      <c r="A18" s="510" t="s">
        <v>636</v>
      </c>
      <c r="B18" s="510"/>
      <c r="C18" s="510"/>
      <c r="D18" s="510"/>
      <c r="E18" s="510"/>
      <c r="F18" s="510"/>
      <c r="G18" s="510"/>
      <c r="H18" s="510"/>
      <c r="I18" s="510"/>
      <c r="J18" s="510"/>
      <c r="K18" s="510"/>
      <c r="L18" s="510"/>
    </row>
    <row r="19" spans="1:14" s="4" customFormat="1" ht="13.5" customHeight="1">
      <c r="A19" s="511" t="s">
        <v>637</v>
      </c>
      <c r="B19" s="511"/>
      <c r="C19" s="511"/>
      <c r="D19" s="511"/>
      <c r="E19" s="511"/>
      <c r="F19" s="511"/>
      <c r="G19" s="511"/>
      <c r="H19" s="511"/>
      <c r="I19" s="511"/>
      <c r="J19" s="511"/>
      <c r="K19" s="511"/>
      <c r="L19" s="511"/>
    </row>
    <row r="20" spans="1:14" s="4" customFormat="1" ht="28.4" customHeight="1"/>
  </sheetData>
  <mergeCells count="21">
    <mergeCell ref="L10:M10"/>
    <mergeCell ref="A2:A3"/>
    <mergeCell ref="B2:B3"/>
    <mergeCell ref="C2:G2"/>
    <mergeCell ref="H2:M2"/>
    <mergeCell ref="L3:M3"/>
    <mergeCell ref="L4:M4"/>
    <mergeCell ref="L5:M5"/>
    <mergeCell ref="L6:M6"/>
    <mergeCell ref="L7:M7"/>
    <mergeCell ref="L8:M8"/>
    <mergeCell ref="L9:M9"/>
    <mergeCell ref="L17:M17"/>
    <mergeCell ref="A18:L18"/>
    <mergeCell ref="A19:L19"/>
    <mergeCell ref="L11:M11"/>
    <mergeCell ref="L12:M12"/>
    <mergeCell ref="L13:M13"/>
    <mergeCell ref="L14:M14"/>
    <mergeCell ref="L15:M15"/>
    <mergeCell ref="L16:M16"/>
  </mergeCells>
  <pageMargins left="0.78431372549019618" right="0.78431372549019618" top="0.98039215686274517" bottom="0.98039215686274517" header="0.50980392156862753" footer="0.50980392156862753"/>
  <pageSetup paperSize="9" scale="45" orientation="landscape" useFirstPageNumber="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activeCell="G23" sqref="G23"/>
    </sheetView>
  </sheetViews>
  <sheetFormatPr defaultRowHeight="12.5"/>
  <cols>
    <col min="1" max="5" width="14.7265625" bestFit="1" customWidth="1"/>
    <col min="6" max="6" width="14.1796875" bestFit="1" customWidth="1"/>
    <col min="7" max="9" width="14.7265625" bestFit="1" customWidth="1"/>
    <col min="10" max="10" width="9.81640625" bestFit="1" customWidth="1"/>
    <col min="11" max="11" width="19.54296875" bestFit="1" customWidth="1"/>
    <col min="12" max="12" width="4.7265625" bestFit="1" customWidth="1"/>
  </cols>
  <sheetData>
    <row r="1" spans="1:11" ht="16.5" customHeight="1">
      <c r="A1" s="512" t="s">
        <v>1132</v>
      </c>
      <c r="B1" s="512"/>
      <c r="C1" s="512"/>
      <c r="D1" s="512"/>
      <c r="E1" s="512"/>
      <c r="F1" s="512"/>
      <c r="G1" s="512"/>
      <c r="H1" s="512"/>
      <c r="I1" s="512"/>
      <c r="J1" s="512"/>
    </row>
    <row r="2" spans="1:11" s="4" customFormat="1" ht="18" customHeight="1">
      <c r="A2" s="461" t="s">
        <v>121</v>
      </c>
      <c r="B2" s="515" t="s">
        <v>612</v>
      </c>
      <c r="C2" s="543"/>
      <c r="D2" s="543"/>
      <c r="E2" s="543"/>
      <c r="F2" s="516"/>
      <c r="G2" s="515" t="s">
        <v>613</v>
      </c>
      <c r="H2" s="543"/>
      <c r="I2" s="543"/>
      <c r="J2" s="543"/>
      <c r="K2" s="516"/>
    </row>
    <row r="3" spans="1:11" s="4" customFormat="1" ht="51" customHeight="1">
      <c r="A3" s="463"/>
      <c r="B3" s="9" t="s">
        <v>638</v>
      </c>
      <c r="C3" s="9" t="s">
        <v>639</v>
      </c>
      <c r="D3" s="15" t="s">
        <v>640</v>
      </c>
      <c r="E3" s="15" t="s">
        <v>641</v>
      </c>
      <c r="F3" s="10" t="s">
        <v>642</v>
      </c>
      <c r="G3" s="9" t="s">
        <v>638</v>
      </c>
      <c r="H3" s="9" t="s">
        <v>639</v>
      </c>
      <c r="I3" s="15" t="s">
        <v>640</v>
      </c>
      <c r="J3" s="15" t="s">
        <v>641</v>
      </c>
      <c r="K3" s="10" t="s">
        <v>643</v>
      </c>
    </row>
    <row r="4" spans="1:11" s="4" customFormat="1" ht="18" customHeight="1">
      <c r="A4" s="2" t="s">
        <v>28</v>
      </c>
      <c r="B4" s="24">
        <v>25233</v>
      </c>
      <c r="C4" s="24">
        <v>277</v>
      </c>
      <c r="D4" s="24">
        <v>30741</v>
      </c>
      <c r="E4" s="36">
        <v>1867407.56</v>
      </c>
      <c r="F4" s="39">
        <v>18680372.414999999</v>
      </c>
      <c r="G4" s="24">
        <v>12757</v>
      </c>
      <c r="H4" s="24">
        <v>597</v>
      </c>
      <c r="I4" s="24">
        <v>19460</v>
      </c>
      <c r="J4" s="36">
        <v>361876.12</v>
      </c>
      <c r="K4" s="36">
        <v>2079693.49</v>
      </c>
    </row>
    <row r="5" spans="1:11" s="4" customFormat="1" ht="18" customHeight="1">
      <c r="A5" s="2" t="s">
        <v>29</v>
      </c>
      <c r="B5" s="24">
        <v>30062</v>
      </c>
      <c r="C5" s="24">
        <v>278</v>
      </c>
      <c r="D5" s="24">
        <v>31272</v>
      </c>
      <c r="E5" s="36">
        <v>2345714.63</v>
      </c>
      <c r="F5" s="39">
        <v>18981889.399999999</v>
      </c>
      <c r="G5" s="24">
        <v>14647</v>
      </c>
      <c r="H5" s="24">
        <v>597</v>
      </c>
      <c r="I5" s="24">
        <v>19512</v>
      </c>
      <c r="J5" s="36">
        <v>445329.96</v>
      </c>
      <c r="K5" s="36">
        <v>2038655.81</v>
      </c>
    </row>
    <row r="6" spans="1:11" s="4" customFormat="1" ht="18" customHeight="1">
      <c r="A6" s="2" t="s">
        <v>99</v>
      </c>
      <c r="B6" s="24">
        <v>25841</v>
      </c>
      <c r="C6" s="24">
        <v>278</v>
      </c>
      <c r="D6" s="24">
        <v>30898</v>
      </c>
      <c r="E6" s="36">
        <v>1898007.04</v>
      </c>
      <c r="F6" s="39">
        <v>18846586.460000001</v>
      </c>
      <c r="G6" s="24">
        <v>13009</v>
      </c>
      <c r="H6" s="24">
        <v>598</v>
      </c>
      <c r="I6" s="24">
        <v>19461</v>
      </c>
      <c r="J6" s="36">
        <v>373897.06</v>
      </c>
      <c r="K6" s="36">
        <v>2079779.43</v>
      </c>
    </row>
    <row r="7" spans="1:11" s="4" customFormat="1" ht="18" customHeight="1">
      <c r="A7" s="2" t="s">
        <v>100</v>
      </c>
      <c r="B7" s="24">
        <v>26513</v>
      </c>
      <c r="C7" s="24">
        <v>278</v>
      </c>
      <c r="D7" s="24">
        <v>30946</v>
      </c>
      <c r="E7" s="36">
        <v>1958061.61</v>
      </c>
      <c r="F7" s="39">
        <v>19035134.486000001</v>
      </c>
      <c r="G7" s="24">
        <v>13218</v>
      </c>
      <c r="H7" s="24">
        <v>599</v>
      </c>
      <c r="I7" s="24">
        <v>19428</v>
      </c>
      <c r="J7" s="36">
        <v>396126.75</v>
      </c>
      <c r="K7" s="36">
        <v>2171374.12</v>
      </c>
    </row>
    <row r="8" spans="1:11" s="4" customFormat="1" ht="18" customHeight="1">
      <c r="A8" s="2" t="s">
        <v>101</v>
      </c>
      <c r="B8" s="24">
        <v>27004</v>
      </c>
      <c r="C8" s="24">
        <v>278</v>
      </c>
      <c r="D8" s="24">
        <v>31235</v>
      </c>
      <c r="E8" s="36">
        <v>1985585.02</v>
      </c>
      <c r="F8" s="39">
        <v>18740374.019000001</v>
      </c>
      <c r="G8" s="24">
        <v>13391</v>
      </c>
      <c r="H8" s="24">
        <v>603</v>
      </c>
      <c r="I8" s="24">
        <v>19193</v>
      </c>
      <c r="J8" s="36">
        <v>403351.98</v>
      </c>
      <c r="K8" s="36">
        <v>2137048.2200000002</v>
      </c>
    </row>
    <row r="9" spans="1:11" s="4" customFormat="1" ht="18" customHeight="1">
      <c r="A9" s="2" t="s">
        <v>102</v>
      </c>
      <c r="B9" s="24">
        <v>27554</v>
      </c>
      <c r="C9" s="24">
        <v>278</v>
      </c>
      <c r="D9" s="24">
        <v>31182</v>
      </c>
      <c r="E9" s="36">
        <v>2024980.07</v>
      </c>
      <c r="F9" s="39">
        <v>17918569.776000001</v>
      </c>
      <c r="G9" s="24">
        <v>13548</v>
      </c>
      <c r="H9" s="24">
        <v>600</v>
      </c>
      <c r="I9" s="24">
        <v>19274</v>
      </c>
      <c r="J9" s="36">
        <v>409782.16</v>
      </c>
      <c r="K9" s="36">
        <v>1974411.82</v>
      </c>
    </row>
    <row r="10" spans="1:11" s="4" customFormat="1" ht="18" customHeight="1">
      <c r="A10" s="2" t="s">
        <v>103</v>
      </c>
      <c r="B10" s="24">
        <v>27948</v>
      </c>
      <c r="C10" s="24">
        <v>277</v>
      </c>
      <c r="D10" s="24">
        <v>31205</v>
      </c>
      <c r="E10" s="36">
        <v>2046767.63</v>
      </c>
      <c r="F10" s="39">
        <v>17743917.357000001</v>
      </c>
      <c r="G10" s="24">
        <v>13692</v>
      </c>
      <c r="H10" s="24">
        <v>602</v>
      </c>
      <c r="I10" s="24">
        <v>19309</v>
      </c>
      <c r="J10" s="36">
        <v>413249.61</v>
      </c>
      <c r="K10" s="36">
        <v>1950262.08</v>
      </c>
    </row>
    <row r="11" spans="1:11" s="4" customFormat="1" ht="18" customHeight="1">
      <c r="A11" s="2" t="s">
        <v>104</v>
      </c>
      <c r="B11" s="24">
        <v>28359</v>
      </c>
      <c r="C11" s="24">
        <v>277</v>
      </c>
      <c r="D11" s="24">
        <v>31357</v>
      </c>
      <c r="E11" s="36">
        <v>2057611.72</v>
      </c>
      <c r="F11" s="39">
        <v>18459747.809999999</v>
      </c>
      <c r="G11" s="24">
        <v>13848</v>
      </c>
      <c r="H11" s="24">
        <v>601</v>
      </c>
      <c r="I11" s="24">
        <v>19492</v>
      </c>
      <c r="J11" s="36">
        <v>415782.53</v>
      </c>
      <c r="K11" s="36">
        <v>2008854.61</v>
      </c>
    </row>
    <row r="12" spans="1:11" s="4" customFormat="1" ht="18" customHeight="1">
      <c r="A12" s="2" t="s">
        <v>105</v>
      </c>
      <c r="B12" s="24">
        <v>28732</v>
      </c>
      <c r="C12" s="24">
        <v>277</v>
      </c>
      <c r="D12" s="24">
        <v>31389</v>
      </c>
      <c r="E12" s="36">
        <v>2088548.87</v>
      </c>
      <c r="F12" s="39">
        <v>19083966.208999999</v>
      </c>
      <c r="G12" s="24">
        <v>13984</v>
      </c>
      <c r="H12" s="24">
        <v>600</v>
      </c>
      <c r="I12" s="24">
        <v>19491</v>
      </c>
      <c r="J12" s="36">
        <v>416493.04</v>
      </c>
      <c r="K12" s="36">
        <v>2093985.54</v>
      </c>
    </row>
    <row r="13" spans="1:11" s="4" customFormat="1" ht="18" customHeight="1">
      <c r="A13" s="2" t="s">
        <v>106</v>
      </c>
      <c r="B13" s="24">
        <v>29096</v>
      </c>
      <c r="C13" s="24">
        <v>278</v>
      </c>
      <c r="D13" s="24">
        <v>31295</v>
      </c>
      <c r="E13" s="36">
        <v>2102594.46</v>
      </c>
      <c r="F13" s="39">
        <v>19130139.998</v>
      </c>
      <c r="G13" s="24">
        <v>14141</v>
      </c>
      <c r="H13" s="24">
        <v>599</v>
      </c>
      <c r="I13" s="24">
        <v>19501</v>
      </c>
      <c r="J13" s="36">
        <v>424361.71</v>
      </c>
      <c r="K13" s="36">
        <v>2155782.2000000002</v>
      </c>
    </row>
    <row r="14" spans="1:11" s="4" customFormat="1" ht="18" customHeight="1">
      <c r="A14" s="2" t="s">
        <v>108</v>
      </c>
      <c r="B14" s="24">
        <v>29410</v>
      </c>
      <c r="C14" s="24">
        <v>279</v>
      </c>
      <c r="D14" s="24">
        <v>31212</v>
      </c>
      <c r="E14" s="36">
        <v>2115075.4500000002</v>
      </c>
      <c r="F14" s="39">
        <v>19253126.868000001</v>
      </c>
      <c r="G14" s="24">
        <v>14321</v>
      </c>
      <c r="H14" s="24">
        <v>600</v>
      </c>
      <c r="I14" s="24">
        <v>19553</v>
      </c>
      <c r="J14" s="36">
        <v>437100.08</v>
      </c>
      <c r="K14" s="36">
        <v>2157528.1800000002</v>
      </c>
    </row>
    <row r="15" spans="1:11" s="4" customFormat="1" ht="18" customHeight="1">
      <c r="A15" s="2" t="s">
        <v>109</v>
      </c>
      <c r="B15" s="24">
        <v>29794</v>
      </c>
      <c r="C15" s="24">
        <v>278</v>
      </c>
      <c r="D15" s="24">
        <v>31248</v>
      </c>
      <c r="E15" s="36">
        <v>2412713.89</v>
      </c>
      <c r="F15" s="39">
        <v>19724210.359999999</v>
      </c>
      <c r="G15" s="24">
        <v>14488</v>
      </c>
      <c r="H15" s="24">
        <v>598</v>
      </c>
      <c r="I15" s="24">
        <v>19491</v>
      </c>
      <c r="J15" s="36">
        <v>438921.87</v>
      </c>
      <c r="K15" s="36">
        <v>2155231.11</v>
      </c>
    </row>
    <row r="16" spans="1:11" s="4" customFormat="1" ht="18" customHeight="1">
      <c r="A16" s="2" t="s">
        <v>107</v>
      </c>
      <c r="B16" s="24">
        <v>30062</v>
      </c>
      <c r="C16" s="24">
        <v>278</v>
      </c>
      <c r="D16" s="24">
        <v>31272</v>
      </c>
      <c r="E16" s="36">
        <v>2345714.63</v>
      </c>
      <c r="F16" s="39">
        <v>18981889.399999999</v>
      </c>
      <c r="G16" s="24">
        <v>14647</v>
      </c>
      <c r="H16" s="24">
        <v>597</v>
      </c>
      <c r="I16" s="24">
        <v>19512</v>
      </c>
      <c r="J16" s="36">
        <v>445329.96</v>
      </c>
      <c r="K16" s="36">
        <v>2038655.81</v>
      </c>
    </row>
    <row r="17" spans="1:8" s="4" customFormat="1" ht="18.75" customHeight="1">
      <c r="A17" s="607" t="s">
        <v>644</v>
      </c>
      <c r="B17" s="607"/>
      <c r="C17" s="607"/>
      <c r="D17" s="607"/>
      <c r="E17" s="607"/>
      <c r="F17" s="607"/>
      <c r="G17" s="607"/>
      <c r="H17" s="607"/>
    </row>
    <row r="18" spans="1:8" s="4" customFormat="1" ht="18" customHeight="1">
      <c r="A18" s="451" t="s">
        <v>645</v>
      </c>
      <c r="B18" s="451"/>
      <c r="C18" s="451"/>
      <c r="D18" s="451"/>
      <c r="E18" s="451"/>
      <c r="F18" s="451"/>
      <c r="G18" s="451"/>
      <c r="H18" s="451"/>
    </row>
    <row r="19" spans="1:8" s="4" customFormat="1" ht="18" customHeight="1">
      <c r="A19" s="451" t="s">
        <v>637</v>
      </c>
      <c r="B19" s="451"/>
      <c r="C19" s="451"/>
      <c r="D19" s="451"/>
      <c r="E19" s="451"/>
      <c r="F19" s="451"/>
      <c r="G19" s="451"/>
      <c r="H19" s="451"/>
    </row>
    <row r="20" spans="1:8" s="4" customFormat="1" ht="28.4" customHeight="1"/>
  </sheetData>
  <mergeCells count="7">
    <mergeCell ref="A19:H19"/>
    <mergeCell ref="A1:J1"/>
    <mergeCell ref="A2:A3"/>
    <mergeCell ref="B2:F2"/>
    <mergeCell ref="G2:K2"/>
    <mergeCell ref="A17:H17"/>
    <mergeCell ref="A18:H18"/>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D24" sqref="D24"/>
    </sheetView>
  </sheetViews>
  <sheetFormatPr defaultRowHeight="12.5"/>
  <cols>
    <col min="1" max="1" width="27.81640625" bestFit="1" customWidth="1"/>
    <col min="2" max="2" width="14.7265625" bestFit="1" customWidth="1"/>
    <col min="3" max="10" width="13.54296875" bestFit="1" customWidth="1"/>
    <col min="11" max="11" width="4.7265625" bestFit="1" customWidth="1"/>
  </cols>
  <sheetData>
    <row r="1" spans="1:10" ht="15.75" customHeight="1">
      <c r="A1" s="5" t="s">
        <v>1133</v>
      </c>
    </row>
    <row r="2" spans="1:10" s="4" customFormat="1" ht="18" customHeight="1">
      <c r="A2" s="461" t="s">
        <v>599</v>
      </c>
      <c r="B2" s="461" t="s">
        <v>611</v>
      </c>
      <c r="C2" s="515" t="s">
        <v>117</v>
      </c>
      <c r="D2" s="516"/>
      <c r="E2" s="515" t="s">
        <v>74</v>
      </c>
      <c r="F2" s="516"/>
      <c r="G2" s="515" t="s">
        <v>233</v>
      </c>
      <c r="H2" s="516"/>
      <c r="I2" s="515" t="s">
        <v>93</v>
      </c>
      <c r="J2" s="516"/>
    </row>
    <row r="3" spans="1:10" s="4" customFormat="1" ht="16.5" customHeight="1">
      <c r="A3" s="463"/>
      <c r="B3" s="463"/>
      <c r="C3" s="6" t="s">
        <v>115</v>
      </c>
      <c r="D3" s="6" t="s">
        <v>646</v>
      </c>
      <c r="E3" s="6" t="s">
        <v>115</v>
      </c>
      <c r="F3" s="6" t="s">
        <v>646</v>
      </c>
      <c r="G3" s="6" t="s">
        <v>115</v>
      </c>
      <c r="H3" s="6" t="s">
        <v>646</v>
      </c>
      <c r="I3" s="6" t="s">
        <v>115</v>
      </c>
      <c r="J3" s="6" t="s">
        <v>646</v>
      </c>
    </row>
    <row r="4" spans="1:10" s="4" customFormat="1" ht="18" customHeight="1">
      <c r="A4" s="608" t="s">
        <v>612</v>
      </c>
      <c r="B4" s="609"/>
      <c r="C4" s="609"/>
      <c r="D4" s="609"/>
      <c r="E4" s="609"/>
      <c r="F4" s="609"/>
      <c r="G4" s="609"/>
      <c r="H4" s="609"/>
      <c r="I4" s="609"/>
      <c r="J4" s="610"/>
    </row>
    <row r="5" spans="1:10" s="4" customFormat="1" ht="27" customHeight="1">
      <c r="A5" s="12" t="s">
        <v>647</v>
      </c>
      <c r="B5" s="30" t="s">
        <v>648</v>
      </c>
      <c r="C5" s="7">
        <v>800</v>
      </c>
      <c r="D5" s="7">
        <v>2011</v>
      </c>
      <c r="E5" s="7">
        <v>5625</v>
      </c>
      <c r="F5" s="7">
        <v>20783</v>
      </c>
      <c r="G5" s="7">
        <v>199</v>
      </c>
      <c r="H5" s="7">
        <v>5125</v>
      </c>
      <c r="I5" s="7">
        <v>6624</v>
      </c>
      <c r="J5" s="7">
        <v>27919</v>
      </c>
    </row>
    <row r="6" spans="1:10" s="4" customFormat="1" ht="15" customHeight="1">
      <c r="A6" s="12" t="s">
        <v>649</v>
      </c>
      <c r="B6" s="30" t="s">
        <v>648</v>
      </c>
      <c r="C6" s="7">
        <v>9462</v>
      </c>
      <c r="D6" s="7">
        <v>7626</v>
      </c>
      <c r="E6" s="7">
        <v>11384</v>
      </c>
      <c r="F6" s="7">
        <v>22352</v>
      </c>
      <c r="G6" s="7">
        <v>8888</v>
      </c>
      <c r="H6" s="7">
        <v>33601</v>
      </c>
      <c r="I6" s="7">
        <v>29734</v>
      </c>
      <c r="J6" s="7">
        <v>63579</v>
      </c>
    </row>
    <row r="7" spans="1:10" s="4" customFormat="1" ht="15" customHeight="1">
      <c r="A7" s="12" t="s">
        <v>650</v>
      </c>
      <c r="B7" s="30" t="s">
        <v>651</v>
      </c>
      <c r="C7" s="41">
        <v>114141.56159</v>
      </c>
      <c r="D7" s="41">
        <v>592573.89960999996</v>
      </c>
      <c r="E7" s="41">
        <v>5411701.4078299999</v>
      </c>
      <c r="F7" s="43">
        <v>10173460.06477</v>
      </c>
      <c r="G7" s="41">
        <v>371377.03857524</v>
      </c>
      <c r="H7" s="41">
        <v>6793892.3062192099</v>
      </c>
      <c r="I7" s="41">
        <v>5897220.0079952404</v>
      </c>
      <c r="J7" s="43">
        <v>17559926.270599201</v>
      </c>
    </row>
    <row r="8" spans="1:10" s="4" customFormat="1" ht="15" customHeight="1">
      <c r="A8" s="12" t="s">
        <v>652</v>
      </c>
      <c r="B8" s="30" t="s">
        <v>653</v>
      </c>
      <c r="C8" s="41">
        <v>2747996.7296711798</v>
      </c>
      <c r="D8" s="41">
        <v>534647.083405582</v>
      </c>
      <c r="E8" s="43">
        <v>12792910.4651898</v>
      </c>
      <c r="F8" s="41">
        <v>1004969.90542878</v>
      </c>
      <c r="G8" s="41">
        <v>514760.83824570302</v>
      </c>
      <c r="H8" s="41">
        <v>1386604.4031986</v>
      </c>
      <c r="I8" s="43">
        <v>16055668.0331067</v>
      </c>
      <c r="J8" s="41">
        <v>2926221.3920329702</v>
      </c>
    </row>
    <row r="9" spans="1:10" s="4" customFormat="1" ht="27" customHeight="1">
      <c r="A9" s="12" t="s">
        <v>654</v>
      </c>
      <c r="B9" s="30" t="s">
        <v>655</v>
      </c>
      <c r="C9" s="7">
        <v>1370.0613900000001</v>
      </c>
      <c r="D9" s="7">
        <v>297.71983</v>
      </c>
      <c r="E9" s="41">
        <v>102584.5632</v>
      </c>
      <c r="F9" s="7">
        <v>2.7</v>
      </c>
      <c r="G9" s="7">
        <v>4225.7716978600001</v>
      </c>
      <c r="H9" s="7">
        <v>1286.6201124300001</v>
      </c>
      <c r="I9" s="41">
        <v>108180.39628786</v>
      </c>
      <c r="J9" s="7">
        <v>1587.0399424300001</v>
      </c>
    </row>
    <row r="10" spans="1:10" s="4" customFormat="1" ht="15" customHeight="1">
      <c r="A10" s="12" t="s">
        <v>656</v>
      </c>
      <c r="B10" s="30" t="s">
        <v>657</v>
      </c>
      <c r="C10" s="41">
        <v>214720.5067727</v>
      </c>
      <c r="D10" s="7">
        <v>12406.3805505</v>
      </c>
      <c r="E10" s="41">
        <v>254859.066060282</v>
      </c>
      <c r="F10" s="7">
        <v>1.25715</v>
      </c>
      <c r="G10" s="7">
        <v>2563.643706073</v>
      </c>
      <c r="H10" s="7">
        <v>271.02951131899999</v>
      </c>
      <c r="I10" s="41">
        <v>472143.21653905499</v>
      </c>
      <c r="J10" s="7">
        <v>12678.667211819</v>
      </c>
    </row>
    <row r="11" spans="1:10" s="4" customFormat="1" ht="18" customHeight="1">
      <c r="A11" s="608" t="s">
        <v>613</v>
      </c>
      <c r="B11" s="609"/>
      <c r="C11" s="609"/>
      <c r="D11" s="609"/>
      <c r="E11" s="609"/>
      <c r="F11" s="609"/>
      <c r="G11" s="609"/>
      <c r="H11" s="609"/>
      <c r="I11" s="609"/>
      <c r="J11" s="610"/>
    </row>
    <row r="12" spans="1:10" s="4" customFormat="1" ht="27" customHeight="1">
      <c r="A12" s="12" t="s">
        <v>658</v>
      </c>
      <c r="B12" s="30" t="s">
        <v>648</v>
      </c>
      <c r="C12" s="24">
        <v>561</v>
      </c>
      <c r="D12" s="24">
        <v>449</v>
      </c>
      <c r="E12" s="24">
        <v>5685</v>
      </c>
      <c r="F12" s="24">
        <v>7801</v>
      </c>
      <c r="G12" s="24">
        <v>2548</v>
      </c>
      <c r="H12" s="24">
        <v>759</v>
      </c>
      <c r="I12" s="24">
        <v>8794</v>
      </c>
      <c r="J12" s="24">
        <v>9009</v>
      </c>
    </row>
    <row r="13" spans="1:10" s="4" customFormat="1" ht="15" customHeight="1">
      <c r="A13" s="12" t="s">
        <v>659</v>
      </c>
      <c r="B13" s="30" t="s">
        <v>648</v>
      </c>
      <c r="C13" s="24">
        <v>7463</v>
      </c>
      <c r="D13" s="24">
        <v>3106</v>
      </c>
      <c r="E13" s="24">
        <v>5815</v>
      </c>
      <c r="F13" s="24">
        <v>8089</v>
      </c>
      <c r="G13" s="24">
        <v>20615</v>
      </c>
      <c r="H13" s="24">
        <v>2711</v>
      </c>
      <c r="I13" s="24">
        <v>33893</v>
      </c>
      <c r="J13" s="24">
        <v>13906</v>
      </c>
    </row>
    <row r="14" spans="1:10" s="4" customFormat="1" ht="15" customHeight="1">
      <c r="A14" s="12" t="s">
        <v>650</v>
      </c>
      <c r="B14" s="30" t="s">
        <v>660</v>
      </c>
      <c r="C14" s="24">
        <v>3494.8</v>
      </c>
      <c r="D14" s="24">
        <v>110358.33</v>
      </c>
      <c r="E14" s="36">
        <v>2330724.3199999998</v>
      </c>
      <c r="F14" s="36">
        <v>1622590.42</v>
      </c>
      <c r="G14" s="36">
        <v>229365.64</v>
      </c>
      <c r="H14" s="36">
        <v>156766.06</v>
      </c>
      <c r="I14" s="36">
        <v>2563584.77</v>
      </c>
      <c r="J14" s="36">
        <v>1889714.8</v>
      </c>
    </row>
    <row r="15" spans="1:10" s="4" customFormat="1" ht="15" customHeight="1">
      <c r="A15" s="12" t="s">
        <v>652</v>
      </c>
      <c r="B15" s="30" t="s">
        <v>661</v>
      </c>
      <c r="C15" s="24">
        <v>66271.27</v>
      </c>
      <c r="D15" s="24">
        <v>40910.85</v>
      </c>
      <c r="E15" s="36">
        <v>1687988.36</v>
      </c>
      <c r="F15" s="36">
        <v>128158.39999999999</v>
      </c>
      <c r="G15" s="24">
        <v>85468.77</v>
      </c>
      <c r="H15" s="24">
        <v>29858.17</v>
      </c>
      <c r="I15" s="36">
        <v>1839728.39</v>
      </c>
      <c r="J15" s="36">
        <v>198927.42</v>
      </c>
    </row>
    <row r="16" spans="1:10" s="4" customFormat="1" ht="27" customHeight="1">
      <c r="A16" s="12" t="s">
        <v>654</v>
      </c>
      <c r="B16" s="30" t="s">
        <v>660</v>
      </c>
      <c r="C16" s="24">
        <v>34.729999999999997</v>
      </c>
      <c r="D16" s="24">
        <v>0</v>
      </c>
      <c r="E16" s="24">
        <v>85188.01</v>
      </c>
      <c r="F16" s="24">
        <v>0</v>
      </c>
      <c r="G16" s="24">
        <v>19348.36</v>
      </c>
      <c r="H16" s="24">
        <v>0</v>
      </c>
      <c r="I16" s="36">
        <v>104571.1</v>
      </c>
      <c r="J16" s="24">
        <v>0</v>
      </c>
    </row>
    <row r="17" spans="1:10" s="4" customFormat="1" ht="15" customHeight="1">
      <c r="A17" s="12" t="s">
        <v>656</v>
      </c>
      <c r="B17" s="30" t="s">
        <v>661</v>
      </c>
      <c r="C17" s="24">
        <v>241.22</v>
      </c>
      <c r="D17" s="24">
        <v>0</v>
      </c>
      <c r="E17" s="24">
        <v>75151.649999999994</v>
      </c>
      <c r="F17" s="24">
        <v>0</v>
      </c>
      <c r="G17" s="24">
        <v>9479.49</v>
      </c>
      <c r="H17" s="24">
        <v>0</v>
      </c>
      <c r="I17" s="24">
        <v>84872.36</v>
      </c>
      <c r="J17" s="24">
        <v>0</v>
      </c>
    </row>
    <row r="18" spans="1:10" s="4" customFormat="1" ht="14.25" customHeight="1">
      <c r="A18" s="511" t="s">
        <v>662</v>
      </c>
      <c r="B18" s="511"/>
      <c r="C18" s="511"/>
      <c r="D18" s="511"/>
      <c r="E18" s="511"/>
      <c r="F18" s="511"/>
      <c r="G18" s="511"/>
      <c r="H18" s="511"/>
      <c r="I18" s="511"/>
      <c r="J18" s="511"/>
    </row>
    <row r="19" spans="1:10" s="4" customFormat="1" ht="13.5" customHeight="1">
      <c r="A19" s="511" t="s">
        <v>637</v>
      </c>
      <c r="B19" s="511"/>
      <c r="C19" s="511"/>
      <c r="D19" s="511"/>
      <c r="E19" s="511"/>
      <c r="F19" s="511"/>
      <c r="G19" s="511"/>
      <c r="H19" s="511"/>
      <c r="I19" s="511"/>
      <c r="J19" s="511"/>
    </row>
    <row r="20" spans="1:10" s="4" customFormat="1" ht="27.65" customHeight="1"/>
  </sheetData>
  <mergeCells count="10">
    <mergeCell ref="A4:J4"/>
    <mergeCell ref="A11:J11"/>
    <mergeCell ref="A18:J18"/>
    <mergeCell ref="A19:J19"/>
    <mergeCell ref="A2:A3"/>
    <mergeCell ref="B2:B3"/>
    <mergeCell ref="C2:D2"/>
    <mergeCell ref="E2:F2"/>
    <mergeCell ref="G2:H2"/>
    <mergeCell ref="I2:J2"/>
  </mergeCells>
  <pageMargins left="0.78431372549019618" right="0.78431372549019618" top="0.98039215686274517" bottom="0.98039215686274517" header="0.50980392156862753" footer="0.50980392156862753"/>
  <pageSetup paperSize="9" scale="87"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Normal="100" workbookViewId="0">
      <selection activeCell="A2" sqref="A2:A3"/>
    </sheetView>
  </sheetViews>
  <sheetFormatPr defaultColWidth="9.1796875" defaultRowHeight="13"/>
  <cols>
    <col min="1" max="1" width="9.1796875" style="148" customWidth="1"/>
    <col min="2" max="2" width="18.54296875" style="148" customWidth="1"/>
    <col min="3" max="3" width="10.1796875" style="148" bestFit="1" customWidth="1"/>
    <col min="4" max="4" width="11.453125" style="148" customWidth="1"/>
    <col min="5" max="5" width="7.453125" style="148" bestFit="1" customWidth="1"/>
    <col min="6" max="6" width="7.1796875" style="148" bestFit="1" customWidth="1"/>
    <col min="7" max="7" width="8.7265625" style="148" bestFit="1" customWidth="1"/>
    <col min="8" max="8" width="10.453125" style="148" customWidth="1"/>
    <col min="9" max="9" width="8.7265625" style="148" customWidth="1"/>
    <col min="10" max="10" width="6.7265625" style="148" bestFit="1" customWidth="1"/>
    <col min="11" max="11" width="10.1796875" style="148" bestFit="1" customWidth="1"/>
    <col min="12" max="16384" width="9.1796875" style="148"/>
  </cols>
  <sheetData>
    <row r="1" spans="1:16" ht="15" thickBot="1">
      <c r="A1" s="147" t="s">
        <v>1210</v>
      </c>
      <c r="B1" s="147"/>
      <c r="C1" s="147"/>
      <c r="D1" s="147"/>
      <c r="E1" s="147"/>
      <c r="F1" s="147"/>
      <c r="G1" s="147"/>
      <c r="H1" s="147"/>
      <c r="I1" s="147"/>
      <c r="J1" s="147"/>
    </row>
    <row r="2" spans="1:16" ht="14.5">
      <c r="A2" s="613" t="s">
        <v>663</v>
      </c>
      <c r="B2" s="615" t="s">
        <v>599</v>
      </c>
      <c r="C2" s="617" t="s">
        <v>664</v>
      </c>
      <c r="D2" s="617"/>
      <c r="E2" s="617"/>
      <c r="F2" s="617"/>
      <c r="G2" s="617"/>
      <c r="H2" s="617" t="s">
        <v>665</v>
      </c>
      <c r="I2" s="617"/>
      <c r="J2" s="617"/>
      <c r="K2" s="618"/>
    </row>
    <row r="3" spans="1:16" ht="51.75" customHeight="1">
      <c r="A3" s="614"/>
      <c r="B3" s="616"/>
      <c r="C3" s="149" t="s">
        <v>666</v>
      </c>
      <c r="D3" s="150" t="s">
        <v>667</v>
      </c>
      <c r="E3" s="149" t="s">
        <v>668</v>
      </c>
      <c r="F3" s="149" t="s">
        <v>923</v>
      </c>
      <c r="G3" s="150" t="s">
        <v>670</v>
      </c>
      <c r="H3" s="149" t="s">
        <v>666</v>
      </c>
      <c r="I3" s="150" t="s">
        <v>667</v>
      </c>
      <c r="J3" s="149" t="s">
        <v>668</v>
      </c>
      <c r="K3" s="151" t="s">
        <v>923</v>
      </c>
    </row>
    <row r="4" spans="1:16">
      <c r="A4" s="619" t="s">
        <v>672</v>
      </c>
      <c r="B4" s="152" t="s">
        <v>673</v>
      </c>
      <c r="C4" s="153">
        <v>21</v>
      </c>
      <c r="D4" s="153">
        <v>0</v>
      </c>
      <c r="E4" s="153">
        <v>0</v>
      </c>
      <c r="F4" s="153">
        <v>0</v>
      </c>
      <c r="G4" s="153">
        <v>0</v>
      </c>
      <c r="H4" s="153">
        <v>5</v>
      </c>
      <c r="I4" s="153">
        <v>0</v>
      </c>
      <c r="J4" s="153">
        <v>0</v>
      </c>
      <c r="K4" s="154">
        <v>0</v>
      </c>
      <c r="L4" s="155"/>
    </row>
    <row r="5" spans="1:16">
      <c r="A5" s="619"/>
      <c r="B5" s="152" t="s">
        <v>924</v>
      </c>
      <c r="C5" s="153">
        <v>20</v>
      </c>
      <c r="D5" s="153">
        <v>0</v>
      </c>
      <c r="E5" s="153">
        <v>0</v>
      </c>
      <c r="F5" s="153">
        <v>0</v>
      </c>
      <c r="G5" s="153">
        <v>0</v>
      </c>
      <c r="H5" s="153">
        <v>5</v>
      </c>
      <c r="I5" s="153">
        <v>0</v>
      </c>
      <c r="J5" s="153">
        <v>0</v>
      </c>
      <c r="K5" s="154">
        <v>0</v>
      </c>
      <c r="L5" s="155"/>
    </row>
    <row r="6" spans="1:16">
      <c r="A6" s="619"/>
      <c r="B6" s="152" t="s">
        <v>674</v>
      </c>
      <c r="C6" s="153">
        <v>16</v>
      </c>
      <c r="D6" s="153">
        <v>0</v>
      </c>
      <c r="E6" s="153">
        <v>0</v>
      </c>
      <c r="F6" s="153">
        <v>0</v>
      </c>
      <c r="G6" s="153">
        <v>0</v>
      </c>
      <c r="H6" s="153">
        <v>1</v>
      </c>
      <c r="I6" s="153">
        <v>0</v>
      </c>
      <c r="J6" s="153">
        <v>0</v>
      </c>
      <c r="K6" s="154">
        <v>0</v>
      </c>
      <c r="L6" s="155"/>
    </row>
    <row r="7" spans="1:16">
      <c r="A7" s="619" t="s">
        <v>675</v>
      </c>
      <c r="B7" s="152" t="s">
        <v>673</v>
      </c>
      <c r="C7" s="156">
        <v>9</v>
      </c>
      <c r="D7" s="156">
        <v>5</v>
      </c>
      <c r="E7" s="156">
        <v>2</v>
      </c>
      <c r="F7" s="156">
        <v>2</v>
      </c>
      <c r="G7" s="156">
        <v>0</v>
      </c>
      <c r="H7" s="156">
        <v>0</v>
      </c>
      <c r="I7" s="156">
        <v>2</v>
      </c>
      <c r="J7" s="156">
        <v>2</v>
      </c>
      <c r="K7" s="154">
        <v>1</v>
      </c>
    </row>
    <row r="8" spans="1:16">
      <c r="A8" s="619"/>
      <c r="B8" s="152" t="s">
        <v>924</v>
      </c>
      <c r="C8" s="156">
        <v>8</v>
      </c>
      <c r="D8" s="156">
        <v>5</v>
      </c>
      <c r="E8" s="156">
        <v>2</v>
      </c>
      <c r="F8" s="156">
        <v>2</v>
      </c>
      <c r="G8" s="156">
        <v>0</v>
      </c>
      <c r="H8" s="156">
        <v>0</v>
      </c>
      <c r="I8" s="156">
        <v>2</v>
      </c>
      <c r="J8" s="156">
        <v>2</v>
      </c>
      <c r="K8" s="154">
        <v>1</v>
      </c>
    </row>
    <row r="9" spans="1:16">
      <c r="A9" s="619"/>
      <c r="B9" s="152" t="s">
        <v>674</v>
      </c>
      <c r="C9" s="156">
        <v>5</v>
      </c>
      <c r="D9" s="156">
        <v>5</v>
      </c>
      <c r="E9" s="156">
        <v>2</v>
      </c>
      <c r="F9" s="156">
        <v>2</v>
      </c>
      <c r="G9" s="156">
        <v>0</v>
      </c>
      <c r="H9" s="156">
        <v>0</v>
      </c>
      <c r="I9" s="156">
        <v>2</v>
      </c>
      <c r="J9" s="156">
        <v>2</v>
      </c>
      <c r="K9" s="154">
        <v>1</v>
      </c>
    </row>
    <row r="10" spans="1:16">
      <c r="A10" s="619" t="s">
        <v>925</v>
      </c>
      <c r="B10" s="152" t="s">
        <v>673</v>
      </c>
      <c r="C10" s="156">
        <v>10</v>
      </c>
      <c r="D10" s="156">
        <v>1</v>
      </c>
      <c r="E10" s="156">
        <v>0</v>
      </c>
      <c r="F10" s="156">
        <v>0</v>
      </c>
      <c r="G10" s="153">
        <v>1</v>
      </c>
      <c r="H10" s="156">
        <v>0</v>
      </c>
      <c r="I10" s="156">
        <v>0</v>
      </c>
      <c r="J10" s="156">
        <v>0</v>
      </c>
      <c r="K10" s="157">
        <v>0</v>
      </c>
      <c r="M10" s="148" t="s">
        <v>926</v>
      </c>
    </row>
    <row r="11" spans="1:16">
      <c r="A11" s="619"/>
      <c r="B11" s="152" t="s">
        <v>924</v>
      </c>
      <c r="C11" s="156">
        <v>10</v>
      </c>
      <c r="D11" s="156">
        <v>1</v>
      </c>
      <c r="E11" s="156">
        <v>0</v>
      </c>
      <c r="F11" s="156">
        <v>0</v>
      </c>
      <c r="G11" s="153">
        <v>1</v>
      </c>
      <c r="H11" s="156">
        <v>0</v>
      </c>
      <c r="I11" s="156">
        <v>0</v>
      </c>
      <c r="J11" s="156">
        <v>0</v>
      </c>
      <c r="K11" s="157">
        <v>0</v>
      </c>
    </row>
    <row r="12" spans="1:16">
      <c r="A12" s="619"/>
      <c r="B12" s="152" t="s">
        <v>674</v>
      </c>
      <c r="C12" s="156">
        <v>2</v>
      </c>
      <c r="D12" s="156">
        <v>1</v>
      </c>
      <c r="E12" s="156">
        <v>0</v>
      </c>
      <c r="F12" s="156">
        <v>0</v>
      </c>
      <c r="G12" s="156">
        <v>1</v>
      </c>
      <c r="H12" s="156">
        <v>0</v>
      </c>
      <c r="I12" s="156">
        <v>0</v>
      </c>
      <c r="J12" s="156">
        <v>0</v>
      </c>
      <c r="K12" s="154">
        <v>0</v>
      </c>
    </row>
    <row r="13" spans="1:16">
      <c r="A13" s="611" t="s">
        <v>155</v>
      </c>
      <c r="B13" s="158" t="s">
        <v>673</v>
      </c>
      <c r="C13" s="156">
        <v>7</v>
      </c>
      <c r="D13" s="156">
        <v>3</v>
      </c>
      <c r="E13" s="156">
        <v>2</v>
      </c>
      <c r="F13" s="156">
        <v>2</v>
      </c>
      <c r="G13" s="156">
        <v>0</v>
      </c>
      <c r="H13" s="156">
        <v>0</v>
      </c>
      <c r="I13" s="156">
        <v>0</v>
      </c>
      <c r="J13" s="156">
        <v>0</v>
      </c>
      <c r="K13" s="154">
        <v>0</v>
      </c>
      <c r="P13" s="148" t="s">
        <v>926</v>
      </c>
    </row>
    <row r="14" spans="1:16" ht="15" customHeight="1">
      <c r="A14" s="611"/>
      <c r="B14" s="158" t="s">
        <v>924</v>
      </c>
      <c r="C14" s="156">
        <v>7</v>
      </c>
      <c r="D14" s="156">
        <v>3</v>
      </c>
      <c r="E14" s="156">
        <v>2</v>
      </c>
      <c r="F14" s="156">
        <v>2</v>
      </c>
      <c r="G14" s="156">
        <v>0</v>
      </c>
      <c r="H14" s="156">
        <v>0</v>
      </c>
      <c r="I14" s="156">
        <v>0</v>
      </c>
      <c r="J14" s="156">
        <v>0</v>
      </c>
      <c r="K14" s="154">
        <v>0</v>
      </c>
    </row>
    <row r="15" spans="1:16" ht="15.75" customHeight="1">
      <c r="A15" s="611"/>
      <c r="B15" s="158" t="s">
        <v>674</v>
      </c>
      <c r="C15" s="156">
        <v>3</v>
      </c>
      <c r="D15" s="156">
        <v>0</v>
      </c>
      <c r="E15" s="156">
        <v>1</v>
      </c>
      <c r="F15" s="156">
        <v>1</v>
      </c>
      <c r="G15" s="156">
        <v>0</v>
      </c>
      <c r="H15" s="156">
        <v>0</v>
      </c>
      <c r="I15" s="156">
        <v>0</v>
      </c>
      <c r="J15" s="156">
        <v>0</v>
      </c>
      <c r="K15" s="154">
        <v>0</v>
      </c>
      <c r="N15" s="148" t="s">
        <v>926</v>
      </c>
    </row>
    <row r="16" spans="1:16" ht="15.75" customHeight="1">
      <c r="A16" s="611" t="s">
        <v>156</v>
      </c>
      <c r="B16" s="158" t="s">
        <v>673</v>
      </c>
      <c r="C16" s="156">
        <v>0</v>
      </c>
      <c r="D16" s="156">
        <v>1</v>
      </c>
      <c r="E16" s="156">
        <v>2</v>
      </c>
      <c r="F16" s="156">
        <v>1</v>
      </c>
      <c r="G16" s="156">
        <v>0</v>
      </c>
      <c r="H16" s="156">
        <v>0</v>
      </c>
      <c r="I16" s="156">
        <v>0</v>
      </c>
      <c r="J16" s="156">
        <v>0</v>
      </c>
      <c r="K16" s="154">
        <v>0</v>
      </c>
    </row>
    <row r="17" spans="1:13" ht="15.75" customHeight="1">
      <c r="A17" s="611"/>
      <c r="B17" s="158" t="s">
        <v>924</v>
      </c>
      <c r="C17" s="156">
        <v>0</v>
      </c>
      <c r="D17" s="156">
        <v>0</v>
      </c>
      <c r="E17" s="156">
        <v>2</v>
      </c>
      <c r="F17" s="156">
        <v>1</v>
      </c>
      <c r="G17" s="156">
        <v>0</v>
      </c>
      <c r="H17" s="156">
        <v>0</v>
      </c>
      <c r="I17" s="156">
        <v>0</v>
      </c>
      <c r="J17" s="156">
        <v>0</v>
      </c>
      <c r="K17" s="154">
        <v>0</v>
      </c>
    </row>
    <row r="18" spans="1:13" ht="15.75" customHeight="1" thickBot="1">
      <c r="A18" s="612"/>
      <c r="B18" s="159" t="s">
        <v>674</v>
      </c>
      <c r="C18" s="160">
        <v>0</v>
      </c>
      <c r="D18" s="160">
        <v>0</v>
      </c>
      <c r="E18" s="160">
        <v>2</v>
      </c>
      <c r="F18" s="160">
        <v>1</v>
      </c>
      <c r="G18" s="160">
        <v>0</v>
      </c>
      <c r="H18" s="160">
        <v>0</v>
      </c>
      <c r="I18" s="160">
        <v>0</v>
      </c>
      <c r="J18" s="160">
        <v>0</v>
      </c>
      <c r="K18" s="161">
        <v>0</v>
      </c>
    </row>
    <row r="19" spans="1:13" ht="15" customHeight="1">
      <c r="A19" s="162" t="s">
        <v>927</v>
      </c>
      <c r="B19" s="163"/>
      <c r="C19" s="163"/>
      <c r="D19" s="163"/>
      <c r="E19" s="164"/>
      <c r="F19" s="164"/>
      <c r="G19" s="164"/>
      <c r="H19" s="164"/>
      <c r="I19" s="164"/>
      <c r="J19" s="164"/>
      <c r="M19" s="148" t="s">
        <v>926</v>
      </c>
    </row>
    <row r="20" spans="1:13" ht="15" customHeight="1">
      <c r="B20" s="164"/>
      <c r="C20" s="164"/>
      <c r="D20" s="164"/>
      <c r="E20" s="164"/>
      <c r="F20" s="164"/>
      <c r="G20" s="164"/>
      <c r="H20" s="164"/>
      <c r="I20" s="164"/>
      <c r="J20" s="164"/>
    </row>
    <row r="29" spans="1:13">
      <c r="E29" s="148" t="s">
        <v>926</v>
      </c>
    </row>
  </sheetData>
  <mergeCells count="9">
    <mergeCell ref="A16:A18"/>
    <mergeCell ref="A2:A3"/>
    <mergeCell ref="B2:B3"/>
    <mergeCell ref="C2:G2"/>
    <mergeCell ref="H2:K2"/>
    <mergeCell ref="A4:A6"/>
    <mergeCell ref="A7:A9"/>
    <mergeCell ref="A10:A12"/>
    <mergeCell ref="A13:A15"/>
  </mergeCells>
  <pageMargins left="0.78431372549019618" right="0.78431372549019618" top="0.98039215686274517" bottom="0.98039215686274517" header="0.50980392156862753" footer="0.50980392156862753"/>
  <pageSetup paperSize="9" scale="56" orientation="portrait"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activeCell="A2" sqref="A2:A3"/>
    </sheetView>
  </sheetViews>
  <sheetFormatPr defaultColWidth="9.1796875" defaultRowHeight="13"/>
  <cols>
    <col min="1" max="1" width="15.7265625" style="166" customWidth="1"/>
    <col min="2" max="2" width="9" style="166" customWidth="1"/>
    <col min="3" max="5" width="10" style="166" customWidth="1"/>
    <col min="6" max="16384" width="9.1796875" style="166"/>
  </cols>
  <sheetData>
    <row r="1" spans="1:11" s="165" customFormat="1" ht="15" customHeight="1" thickBot="1">
      <c r="A1" s="620" t="s">
        <v>1211</v>
      </c>
      <c r="B1" s="620"/>
      <c r="C1" s="620"/>
      <c r="D1" s="620"/>
      <c r="E1" s="620"/>
      <c r="F1" s="620"/>
      <c r="G1" s="620"/>
      <c r="H1" s="620"/>
      <c r="I1" s="620"/>
    </row>
    <row r="2" spans="1:11" ht="16.5" customHeight="1">
      <c r="A2" s="622" t="s">
        <v>594</v>
      </c>
      <c r="B2" s="624" t="s">
        <v>928</v>
      </c>
      <c r="C2" s="625"/>
      <c r="D2" s="625"/>
      <c r="E2" s="626"/>
      <c r="F2" s="624" t="s">
        <v>929</v>
      </c>
      <c r="G2" s="625"/>
      <c r="H2" s="625"/>
      <c r="I2" s="626"/>
    </row>
    <row r="3" spans="1:11" ht="15.75" customHeight="1">
      <c r="A3" s="623"/>
      <c r="B3" s="167" t="s">
        <v>593</v>
      </c>
      <c r="C3" s="168" t="s">
        <v>193</v>
      </c>
      <c r="D3" s="168" t="s">
        <v>194</v>
      </c>
      <c r="E3" s="169" t="s">
        <v>195</v>
      </c>
      <c r="F3" s="167" t="s">
        <v>593</v>
      </c>
      <c r="G3" s="168" t="s">
        <v>193</v>
      </c>
      <c r="H3" s="168" t="s">
        <v>194</v>
      </c>
      <c r="I3" s="169" t="s">
        <v>195</v>
      </c>
    </row>
    <row r="4" spans="1:11" s="174" customFormat="1">
      <c r="A4" s="170" t="s">
        <v>28</v>
      </c>
      <c r="B4" s="171">
        <v>3662.99</v>
      </c>
      <c r="C4" s="171">
        <v>4172</v>
      </c>
      <c r="D4" s="171">
        <v>3312</v>
      </c>
      <c r="E4" s="171">
        <v>3739</v>
      </c>
      <c r="F4" s="171">
        <v>3051.23</v>
      </c>
      <c r="G4" s="171">
        <v>3590</v>
      </c>
      <c r="H4" s="171">
        <v>2838</v>
      </c>
      <c r="I4" s="171">
        <v>3414</v>
      </c>
      <c r="J4" s="172"/>
      <c r="K4" s="173"/>
    </row>
    <row r="5" spans="1:11" s="174" customFormat="1" ht="28.5" customHeight="1">
      <c r="A5" s="175" t="s">
        <v>930</v>
      </c>
      <c r="B5" s="171">
        <v>3742.4</v>
      </c>
      <c r="C5" s="171">
        <v>4094.95</v>
      </c>
      <c r="D5" s="171">
        <v>3508.49</v>
      </c>
      <c r="E5" s="171">
        <f>E15</f>
        <v>3758.4</v>
      </c>
      <c r="F5" s="171">
        <v>3450.3</v>
      </c>
      <c r="G5" s="171">
        <v>3674</v>
      </c>
      <c r="H5" s="171">
        <v>3036.77</v>
      </c>
      <c r="I5" s="171">
        <f>I17</f>
        <v>3071.71</v>
      </c>
      <c r="J5" s="172"/>
      <c r="K5" s="173"/>
    </row>
    <row r="6" spans="1:11" s="174" customFormat="1" ht="24" customHeight="1">
      <c r="A6" s="175" t="s">
        <v>931</v>
      </c>
      <c r="B6" s="176">
        <v>10576</v>
      </c>
      <c r="C6" s="176">
        <v>10951</v>
      </c>
      <c r="D6" s="176">
        <v>9473</v>
      </c>
      <c r="E6" s="176">
        <f>E17</f>
        <v>9505.09</v>
      </c>
      <c r="F6" s="177"/>
      <c r="G6" s="177"/>
      <c r="H6" s="177"/>
      <c r="I6" s="177"/>
    </row>
    <row r="7" spans="1:11">
      <c r="A7" s="178">
        <v>43556</v>
      </c>
      <c r="B7" s="179">
        <v>3742.4</v>
      </c>
      <c r="C7" s="179">
        <v>3839.61</v>
      </c>
      <c r="D7" s="179">
        <v>3742.4</v>
      </c>
      <c r="E7" s="179">
        <v>3769.31</v>
      </c>
      <c r="F7" s="179">
        <v>3450.3</v>
      </c>
      <c r="G7" s="179">
        <v>3604.18</v>
      </c>
      <c r="H7" s="179">
        <v>3450.33</v>
      </c>
      <c r="I7" s="179">
        <v>3500.82</v>
      </c>
    </row>
    <row r="8" spans="1:11">
      <c r="A8" s="178">
        <v>43587</v>
      </c>
      <c r="B8" s="179">
        <v>3768.91</v>
      </c>
      <c r="C8" s="179">
        <v>3768.91</v>
      </c>
      <c r="D8" s="179">
        <v>3572.19</v>
      </c>
      <c r="E8" s="179">
        <v>3576.74</v>
      </c>
      <c r="F8" s="179">
        <v>3506.68</v>
      </c>
      <c r="G8" s="179">
        <v>3674.18</v>
      </c>
      <c r="H8" s="179">
        <v>3497.67</v>
      </c>
      <c r="I8" s="179">
        <v>3614.86</v>
      </c>
    </row>
    <row r="9" spans="1:11">
      <c r="A9" s="178">
        <v>43619</v>
      </c>
      <c r="B9" s="179">
        <v>3571.78</v>
      </c>
      <c r="C9" s="179">
        <v>3722.09</v>
      </c>
      <c r="D9" s="179">
        <v>3508.49</v>
      </c>
      <c r="E9" s="179">
        <v>3698.05</v>
      </c>
      <c r="F9" s="179">
        <v>3623.27</v>
      </c>
      <c r="G9" s="179">
        <v>3623.27</v>
      </c>
      <c r="H9" s="179">
        <v>3468.83</v>
      </c>
      <c r="I9" s="179">
        <v>3496.79</v>
      </c>
    </row>
    <row r="10" spans="1:11">
      <c r="A10" s="178">
        <v>43650</v>
      </c>
      <c r="B10" s="179">
        <v>3696.3</v>
      </c>
      <c r="C10" s="179">
        <v>3761.66</v>
      </c>
      <c r="D10" s="179">
        <v>3613.36</v>
      </c>
      <c r="E10" s="179">
        <v>3754.36</v>
      </c>
      <c r="F10" s="179">
        <v>3505.64</v>
      </c>
      <c r="G10" s="179">
        <v>3646.43</v>
      </c>
      <c r="H10" s="179">
        <v>3503.28</v>
      </c>
      <c r="I10" s="179">
        <v>3636.84</v>
      </c>
    </row>
    <row r="11" spans="1:11">
      <c r="A11" s="178">
        <v>43682</v>
      </c>
      <c r="B11" s="179">
        <v>3757.51</v>
      </c>
      <c r="C11" s="179">
        <v>3960.99</v>
      </c>
      <c r="D11" s="179">
        <v>3692.32</v>
      </c>
      <c r="E11" s="179">
        <v>3931.07</v>
      </c>
      <c r="F11" s="179">
        <v>3642.07</v>
      </c>
      <c r="G11" s="179">
        <v>3643.12</v>
      </c>
      <c r="H11" s="179">
        <v>3536.75</v>
      </c>
      <c r="I11" s="179">
        <v>3559.27</v>
      </c>
    </row>
    <row r="12" spans="1:11">
      <c r="A12" s="178" t="s">
        <v>932</v>
      </c>
      <c r="B12" s="179">
        <v>3947.45</v>
      </c>
      <c r="C12" s="179">
        <v>4094.95</v>
      </c>
      <c r="D12" s="179">
        <v>3846.94</v>
      </c>
      <c r="E12" s="180">
        <v>3849.51</v>
      </c>
      <c r="F12" s="179">
        <v>3541.84</v>
      </c>
      <c r="G12" s="179">
        <v>3546.32</v>
      </c>
      <c r="H12" s="179">
        <v>3417.79</v>
      </c>
      <c r="I12" s="179">
        <v>3428.56</v>
      </c>
    </row>
    <row r="13" spans="1:11">
      <c r="A13" s="178" t="s">
        <v>933</v>
      </c>
      <c r="B13" s="179">
        <v>3849.51</v>
      </c>
      <c r="C13" s="179">
        <v>3929.61</v>
      </c>
      <c r="D13" s="179">
        <v>3822.7</v>
      </c>
      <c r="E13" s="180">
        <v>3902.62</v>
      </c>
      <c r="F13" s="179">
        <v>3440.55</v>
      </c>
      <c r="G13" s="179">
        <v>3522.09</v>
      </c>
      <c r="H13" s="179">
        <v>3350.87</v>
      </c>
      <c r="I13" s="179">
        <v>3521.35</v>
      </c>
      <c r="K13" s="166" t="s">
        <v>926</v>
      </c>
    </row>
    <row r="14" spans="1:11">
      <c r="A14" s="178" t="s">
        <v>934</v>
      </c>
      <c r="B14" s="179">
        <v>3903.48</v>
      </c>
      <c r="C14" s="179">
        <v>3974.71</v>
      </c>
      <c r="D14" s="179">
        <v>3844.98</v>
      </c>
      <c r="E14" s="180">
        <v>3846.66</v>
      </c>
      <c r="F14" s="179">
        <v>3512.62</v>
      </c>
      <c r="G14" s="179">
        <v>3602.67</v>
      </c>
      <c r="H14" s="179">
        <v>3428.64</v>
      </c>
      <c r="I14" s="179">
        <v>3438.43</v>
      </c>
    </row>
    <row r="15" spans="1:11">
      <c r="A15" s="178" t="s">
        <v>935</v>
      </c>
      <c r="B15" s="179">
        <v>3846.13</v>
      </c>
      <c r="C15" s="179">
        <v>3964.12</v>
      </c>
      <c r="D15" s="179">
        <v>3695.76</v>
      </c>
      <c r="E15" s="180">
        <v>3758.4</v>
      </c>
      <c r="F15" s="179">
        <v>3443.16</v>
      </c>
      <c r="G15" s="179">
        <v>3623.75</v>
      </c>
      <c r="H15" s="179">
        <v>3420.67</v>
      </c>
      <c r="I15" s="179">
        <v>3612.94</v>
      </c>
    </row>
    <row r="16" spans="1:11">
      <c r="A16" s="178" t="s">
        <v>936</v>
      </c>
      <c r="B16" s="179">
        <v>10576</v>
      </c>
      <c r="C16" s="179">
        <v>10951</v>
      </c>
      <c r="D16" s="179">
        <v>10084</v>
      </c>
      <c r="E16" s="180">
        <v>10101.94</v>
      </c>
      <c r="F16" s="179">
        <v>3612.94</v>
      </c>
      <c r="G16" s="179">
        <v>3653.73</v>
      </c>
      <c r="H16" s="179">
        <v>3246.33</v>
      </c>
      <c r="I16" s="179">
        <v>3257.74</v>
      </c>
    </row>
    <row r="17" spans="1:9">
      <c r="A17" s="178" t="s">
        <v>937</v>
      </c>
      <c r="B17" s="179">
        <v>10094.219999999999</v>
      </c>
      <c r="C17" s="179">
        <v>10259.26</v>
      </c>
      <c r="D17" s="179">
        <v>9473.49</v>
      </c>
      <c r="E17" s="180">
        <v>9505.09</v>
      </c>
      <c r="F17" s="179">
        <v>3258.35</v>
      </c>
      <c r="G17" s="179">
        <v>3277.06</v>
      </c>
      <c r="H17" s="179">
        <v>3036.77</v>
      </c>
      <c r="I17" s="179">
        <v>3071.71</v>
      </c>
    </row>
    <row r="18" spans="1:9">
      <c r="A18" s="166" t="str">
        <f>'[1]1'!A8</f>
        <v>$ indicates as on February 28, 2020</v>
      </c>
      <c r="B18" s="174"/>
      <c r="C18" s="174"/>
      <c r="D18" s="181"/>
      <c r="E18" s="181"/>
      <c r="F18" s="182"/>
      <c r="G18" s="182"/>
      <c r="H18" s="182"/>
      <c r="I18" s="182"/>
    </row>
    <row r="19" spans="1:9" ht="29.25" customHeight="1">
      <c r="A19" s="621" t="s">
        <v>938</v>
      </c>
      <c r="B19" s="621"/>
      <c r="C19" s="621"/>
      <c r="D19" s="621"/>
      <c r="E19" s="621"/>
      <c r="F19" s="621"/>
      <c r="G19" s="621"/>
      <c r="H19" s="621"/>
      <c r="I19" s="621"/>
    </row>
    <row r="20" spans="1:9" ht="12.75" hidden="1" customHeight="1">
      <c r="A20" s="621"/>
      <c r="B20" s="621"/>
      <c r="C20" s="621"/>
      <c r="D20" s="621"/>
      <c r="E20" s="621"/>
      <c r="F20" s="621"/>
      <c r="G20" s="621"/>
      <c r="H20" s="621"/>
      <c r="I20" s="621"/>
    </row>
    <row r="21" spans="1:9">
      <c r="A21" s="621" t="s">
        <v>939</v>
      </c>
      <c r="B21" s="621"/>
      <c r="C21" s="621"/>
      <c r="D21" s="621"/>
      <c r="E21" s="621"/>
      <c r="F21" s="621"/>
      <c r="G21" s="621"/>
      <c r="H21" s="621"/>
      <c r="I21" s="621"/>
    </row>
    <row r="22" spans="1:9">
      <c r="A22" s="621"/>
      <c r="B22" s="621"/>
      <c r="C22" s="621"/>
      <c r="D22" s="621"/>
      <c r="E22" s="621"/>
      <c r="F22" s="621"/>
      <c r="G22" s="621"/>
      <c r="H22" s="621"/>
      <c r="I22" s="621"/>
    </row>
    <row r="23" spans="1:9" s="174" customFormat="1" ht="15.75" customHeight="1">
      <c r="A23" s="183" t="s">
        <v>676</v>
      </c>
      <c r="B23" s="184"/>
      <c r="C23" s="184"/>
      <c r="D23" s="182"/>
      <c r="E23" s="182" t="s">
        <v>926</v>
      </c>
      <c r="F23" s="182"/>
      <c r="G23" s="182"/>
      <c r="H23" s="182"/>
      <c r="I23" s="182"/>
    </row>
    <row r="24" spans="1:9" s="174" customFormat="1">
      <c r="A24" s="182"/>
      <c r="B24" s="185"/>
      <c r="C24" s="182"/>
      <c r="D24" s="182"/>
      <c r="E24" s="182"/>
      <c r="F24" s="182"/>
      <c r="G24" s="182"/>
      <c r="H24" s="182"/>
      <c r="I24" s="182"/>
    </row>
    <row r="27" spans="1:9">
      <c r="G27" s="166" t="s">
        <v>926</v>
      </c>
    </row>
  </sheetData>
  <mergeCells count="6">
    <mergeCell ref="A1:I1"/>
    <mergeCell ref="A19:I20"/>
    <mergeCell ref="A21:I22"/>
    <mergeCell ref="A2:A3"/>
    <mergeCell ref="B2:E2"/>
    <mergeCell ref="F2:I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Normal="100" workbookViewId="0">
      <selection activeCell="A2" sqref="A2:R2"/>
    </sheetView>
  </sheetViews>
  <sheetFormatPr defaultColWidth="9.1796875" defaultRowHeight="13"/>
  <cols>
    <col min="1" max="1" width="9.1796875" style="166" customWidth="1"/>
    <col min="2" max="2" width="7.1796875" style="166" customWidth="1"/>
    <col min="3" max="3" width="11.26953125" style="166" bestFit="1" customWidth="1"/>
    <col min="4" max="5" width="10" style="166" customWidth="1"/>
    <col min="6" max="6" width="9.54296875" style="166" customWidth="1"/>
    <col min="7" max="7" width="11.1796875" style="166" customWidth="1"/>
    <col min="8" max="8" width="10.7265625" style="166" customWidth="1"/>
    <col min="9" max="9" width="9.54296875" style="166" customWidth="1"/>
    <col min="10" max="10" width="12.54296875" style="166" customWidth="1"/>
    <col min="11" max="11" width="8.81640625" style="166" customWidth="1"/>
    <col min="12" max="12" width="11.1796875" style="166" customWidth="1"/>
    <col min="13" max="13" width="10.1796875" style="166" customWidth="1"/>
    <col min="14" max="14" width="10.453125" style="166" customWidth="1"/>
    <col min="15" max="15" width="10.453125" style="200" customWidth="1"/>
    <col min="16" max="16" width="12.453125" style="166" bestFit="1" customWidth="1"/>
    <col min="17" max="17" width="8.54296875" style="166" customWidth="1"/>
    <col min="18" max="18" width="9.1796875" style="166"/>
    <col min="19" max="19" width="8.1796875" style="166" bestFit="1" customWidth="1"/>
    <col min="20" max="16384" width="9.1796875" style="166"/>
  </cols>
  <sheetData>
    <row r="1" spans="1:18" s="165" customFormat="1" ht="14.5">
      <c r="A1" s="628" t="s">
        <v>1212</v>
      </c>
      <c r="B1" s="628"/>
      <c r="C1" s="628"/>
      <c r="D1" s="628"/>
      <c r="E1" s="628"/>
      <c r="F1" s="628"/>
      <c r="G1" s="628"/>
      <c r="H1" s="628"/>
      <c r="I1" s="628"/>
      <c r="J1" s="628"/>
      <c r="K1" s="628"/>
      <c r="L1" s="628"/>
      <c r="M1" s="628"/>
      <c r="N1" s="628"/>
      <c r="O1" s="628"/>
      <c r="P1" s="628"/>
      <c r="Q1" s="628"/>
    </row>
    <row r="2" spans="1:18" s="165" customFormat="1" ht="14.5">
      <c r="A2" s="630" t="s">
        <v>940</v>
      </c>
      <c r="B2" s="630"/>
      <c r="C2" s="630"/>
      <c r="D2" s="630"/>
      <c r="E2" s="630"/>
      <c r="F2" s="630"/>
      <c r="G2" s="630"/>
      <c r="H2" s="630"/>
      <c r="I2" s="630"/>
      <c r="J2" s="630"/>
      <c r="K2" s="630"/>
      <c r="L2" s="630"/>
      <c r="M2" s="630"/>
      <c r="N2" s="630"/>
      <c r="O2" s="630"/>
      <c r="P2" s="630"/>
      <c r="Q2" s="630"/>
      <c r="R2" s="630"/>
    </row>
    <row r="3" spans="1:18" s="186" customFormat="1" ht="27.75" customHeight="1">
      <c r="A3" s="631" t="s">
        <v>594</v>
      </c>
      <c r="B3" s="631" t="s">
        <v>681</v>
      </c>
      <c r="C3" s="633" t="s">
        <v>666</v>
      </c>
      <c r="D3" s="634"/>
      <c r="E3" s="635"/>
      <c r="F3" s="636" t="s">
        <v>677</v>
      </c>
      <c r="G3" s="636"/>
      <c r="H3" s="636"/>
      <c r="I3" s="636" t="s">
        <v>671</v>
      </c>
      <c r="J3" s="636"/>
      <c r="K3" s="636"/>
      <c r="L3" s="636" t="s">
        <v>669</v>
      </c>
      <c r="M3" s="636"/>
      <c r="N3" s="636"/>
      <c r="O3" s="637" t="s">
        <v>93</v>
      </c>
      <c r="P3" s="638"/>
      <c r="Q3" s="636" t="s">
        <v>685</v>
      </c>
      <c r="R3" s="636"/>
    </row>
    <row r="4" spans="1:18" s="186" customFormat="1" ht="38.25" customHeight="1">
      <c r="A4" s="632"/>
      <c r="B4" s="632"/>
      <c r="C4" s="187" t="s">
        <v>678</v>
      </c>
      <c r="D4" s="187" t="s">
        <v>683</v>
      </c>
      <c r="E4" s="188" t="s">
        <v>941</v>
      </c>
      <c r="F4" s="187" t="s">
        <v>678</v>
      </c>
      <c r="G4" s="187" t="s">
        <v>683</v>
      </c>
      <c r="H4" s="187" t="s">
        <v>941</v>
      </c>
      <c r="I4" s="187" t="s">
        <v>678</v>
      </c>
      <c r="J4" s="187" t="s">
        <v>683</v>
      </c>
      <c r="K4" s="187" t="s">
        <v>941</v>
      </c>
      <c r="L4" s="187" t="s">
        <v>942</v>
      </c>
      <c r="M4" s="187" t="s">
        <v>683</v>
      </c>
      <c r="N4" s="187" t="s">
        <v>941</v>
      </c>
      <c r="O4" s="187" t="s">
        <v>683</v>
      </c>
      <c r="P4" s="187" t="s">
        <v>941</v>
      </c>
      <c r="Q4" s="188" t="s">
        <v>943</v>
      </c>
      <c r="R4" s="189" t="s">
        <v>944</v>
      </c>
    </row>
    <row r="5" spans="1:18" s="164" customFormat="1">
      <c r="A5" s="190" t="s">
        <v>28</v>
      </c>
      <c r="B5" s="191">
        <v>257</v>
      </c>
      <c r="C5" s="191">
        <v>9662.0726899999991</v>
      </c>
      <c r="D5" s="191">
        <v>1828722</v>
      </c>
      <c r="E5" s="191">
        <v>101232.75622780001</v>
      </c>
      <c r="F5" s="191">
        <v>111474.84255</v>
      </c>
      <c r="G5" s="191">
        <v>78835865</v>
      </c>
      <c r="H5" s="191">
        <v>2525601.2266747495</v>
      </c>
      <c r="I5" s="191">
        <v>168.65427792800003</v>
      </c>
      <c r="J5" s="191">
        <v>28837833</v>
      </c>
      <c r="K5" s="191">
        <v>1513817.2792994003</v>
      </c>
      <c r="L5" s="191">
        <v>671698.23484194512</v>
      </c>
      <c r="M5" s="191">
        <v>136946607</v>
      </c>
      <c r="N5" s="191">
        <v>2450777.1105934996</v>
      </c>
      <c r="O5" s="191">
        <v>246449027</v>
      </c>
      <c r="P5" s="191">
        <v>6591428.3727954486</v>
      </c>
      <c r="Q5" s="191">
        <v>313641</v>
      </c>
      <c r="R5" s="191">
        <v>14243.598900749999</v>
      </c>
    </row>
    <row r="6" spans="1:18" s="164" customFormat="1">
      <c r="A6" s="190" t="s">
        <v>29</v>
      </c>
      <c r="B6" s="191">
        <f>SUM(B7:B17)</f>
        <v>237</v>
      </c>
      <c r="C6" s="191">
        <f t="shared" ref="C6:M6" si="0">SUM(C7:C17)</f>
        <v>9982.5403999999999</v>
      </c>
      <c r="D6" s="191">
        <f t="shared" si="0"/>
        <v>1611216</v>
      </c>
      <c r="E6" s="191">
        <f t="shared" si="0"/>
        <v>90949.6459244</v>
      </c>
      <c r="F6" s="191">
        <f t="shared" si="0"/>
        <v>51664.561650000003</v>
      </c>
      <c r="G6" s="191">
        <f t="shared" si="0"/>
        <v>35104735</v>
      </c>
      <c r="H6" s="191">
        <f t="shared" si="0"/>
        <v>1463621.6298195003</v>
      </c>
      <c r="I6" s="191">
        <f t="shared" si="0"/>
        <v>237.56622329599998</v>
      </c>
      <c r="J6" s="191">
        <f t="shared" si="0"/>
        <v>43096115</v>
      </c>
      <c r="K6" s="191">
        <f t="shared" si="0"/>
        <v>2547509.3187175998</v>
      </c>
      <c r="L6" s="191">
        <f t="shared" si="0"/>
        <v>1057279.6851804869</v>
      </c>
      <c r="M6" s="191">
        <f t="shared" si="0"/>
        <v>192581969</v>
      </c>
      <c r="N6" s="191">
        <f>SUM(N7:N17)</f>
        <v>3510999.2406305</v>
      </c>
      <c r="O6" s="191">
        <f>SUM(O7:O17)</f>
        <v>272394035</v>
      </c>
      <c r="P6" s="191">
        <f>SUM(P7:P17)</f>
        <v>7613079.8350919997</v>
      </c>
      <c r="Q6" s="191">
        <f>Q17</f>
        <v>214671</v>
      </c>
      <c r="R6" s="191">
        <f>R17</f>
        <v>14957.7741695</v>
      </c>
    </row>
    <row r="7" spans="1:18" s="174" customFormat="1">
      <c r="A7" s="192">
        <v>43556</v>
      </c>
      <c r="B7" s="193">
        <v>20</v>
      </c>
      <c r="C7" s="193">
        <v>991.38808999999969</v>
      </c>
      <c r="D7" s="193">
        <v>196632</v>
      </c>
      <c r="E7" s="194">
        <v>10805.720484200001</v>
      </c>
      <c r="F7" s="193">
        <v>7029.8468499999972</v>
      </c>
      <c r="G7" s="193">
        <v>5565142</v>
      </c>
      <c r="H7" s="193">
        <v>172972.51855400001</v>
      </c>
      <c r="I7" s="193">
        <v>15.129268015000001</v>
      </c>
      <c r="J7" s="193">
        <v>2516285</v>
      </c>
      <c r="K7" s="193">
        <v>129663.01232870005</v>
      </c>
      <c r="L7" s="193">
        <v>62102.356971425492</v>
      </c>
      <c r="M7" s="193">
        <v>12417788</v>
      </c>
      <c r="N7" s="193">
        <v>213671.81312250005</v>
      </c>
      <c r="O7" s="193">
        <v>20695847</v>
      </c>
      <c r="P7" s="193">
        <v>527113.06448940013</v>
      </c>
      <c r="Q7" s="193">
        <v>318726</v>
      </c>
      <c r="R7" s="193">
        <v>13840.07858885</v>
      </c>
    </row>
    <row r="8" spans="1:18" s="174" customFormat="1">
      <c r="A8" s="192">
        <v>43587</v>
      </c>
      <c r="B8" s="193">
        <v>23</v>
      </c>
      <c r="C8" s="193">
        <v>1064.8874700000001</v>
      </c>
      <c r="D8" s="193">
        <v>212163</v>
      </c>
      <c r="E8" s="194">
        <v>11255.649245000004</v>
      </c>
      <c r="F8" s="193">
        <v>6959.1958000000013</v>
      </c>
      <c r="G8" s="193">
        <v>5622668</v>
      </c>
      <c r="H8" s="193">
        <v>165666.94257674998</v>
      </c>
      <c r="I8" s="193">
        <v>15.913102397999996</v>
      </c>
      <c r="J8" s="193">
        <v>2715917</v>
      </c>
      <c r="K8" s="193">
        <v>156567.58387310008</v>
      </c>
      <c r="L8" s="193">
        <v>89080.167730953006</v>
      </c>
      <c r="M8" s="193">
        <v>17609699</v>
      </c>
      <c r="N8" s="193">
        <v>293303.40350149997</v>
      </c>
      <c r="O8" s="193">
        <v>26160447</v>
      </c>
      <c r="P8" s="193">
        <v>626793.57919634995</v>
      </c>
      <c r="Q8" s="193">
        <v>366531</v>
      </c>
      <c r="R8" s="193">
        <v>14973.5672381</v>
      </c>
    </row>
    <row r="9" spans="1:18" s="174" customFormat="1">
      <c r="A9" s="192">
        <v>43619</v>
      </c>
      <c r="B9" s="193">
        <v>20</v>
      </c>
      <c r="C9" s="193">
        <v>779.33895000000007</v>
      </c>
      <c r="D9" s="193">
        <v>147860</v>
      </c>
      <c r="E9" s="194">
        <v>7662.3974959999987</v>
      </c>
      <c r="F9" s="193">
        <v>5645.1310000000003</v>
      </c>
      <c r="G9" s="193">
        <v>3965136</v>
      </c>
      <c r="H9" s="193">
        <v>138475.22990375001</v>
      </c>
      <c r="I9" s="193">
        <v>17.935187740999996</v>
      </c>
      <c r="J9" s="193">
        <v>3120488</v>
      </c>
      <c r="K9" s="193">
        <v>180859.90976280003</v>
      </c>
      <c r="L9" s="193">
        <v>83860.372293737979</v>
      </c>
      <c r="M9" s="193">
        <v>17271186</v>
      </c>
      <c r="N9" s="193">
        <v>249905.79397549987</v>
      </c>
      <c r="O9" s="193">
        <v>24504670</v>
      </c>
      <c r="P9" s="193">
        <v>576903.33113804995</v>
      </c>
      <c r="Q9" s="193">
        <v>256595</v>
      </c>
      <c r="R9" s="193">
        <v>14937.954490149999</v>
      </c>
    </row>
    <row r="10" spans="1:18" s="174" customFormat="1">
      <c r="A10" s="192">
        <v>43650</v>
      </c>
      <c r="B10" s="193">
        <v>23</v>
      </c>
      <c r="C10" s="193">
        <v>735.25778999999989</v>
      </c>
      <c r="D10" s="193">
        <v>146496</v>
      </c>
      <c r="E10" s="194">
        <v>7308.1424303999993</v>
      </c>
      <c r="F10" s="193">
        <v>6150.2252499999968</v>
      </c>
      <c r="G10" s="193">
        <v>3602231</v>
      </c>
      <c r="H10" s="193">
        <v>162811.14151499997</v>
      </c>
      <c r="I10" s="193">
        <v>22.090092750999997</v>
      </c>
      <c r="J10" s="193">
        <v>3922252</v>
      </c>
      <c r="K10" s="193">
        <v>264475.86090949987</v>
      </c>
      <c r="L10" s="193">
        <v>91948.178686590982</v>
      </c>
      <c r="M10" s="193">
        <v>19354305</v>
      </c>
      <c r="N10" s="193">
        <v>289238.06806750013</v>
      </c>
      <c r="O10" s="193">
        <v>27025284</v>
      </c>
      <c r="P10" s="193">
        <v>723833.2129224001</v>
      </c>
      <c r="Q10" s="193">
        <v>256075</v>
      </c>
      <c r="R10" s="193">
        <v>17459.787071499999</v>
      </c>
    </row>
    <row r="11" spans="1:18" s="174" customFormat="1">
      <c r="A11" s="192">
        <v>43682</v>
      </c>
      <c r="B11" s="193">
        <v>21</v>
      </c>
      <c r="C11" s="193">
        <v>687.0718599999999</v>
      </c>
      <c r="D11" s="193">
        <v>117120</v>
      </c>
      <c r="E11" s="194">
        <v>6031.4300457999989</v>
      </c>
      <c r="F11" s="193">
        <v>4626.2447499999998</v>
      </c>
      <c r="G11" s="193">
        <v>3007109</v>
      </c>
      <c r="H11" s="193">
        <v>131673.47522749996</v>
      </c>
      <c r="I11" s="193">
        <v>25.735883260000008</v>
      </c>
      <c r="J11" s="193">
        <v>4599023</v>
      </c>
      <c r="K11" s="193">
        <v>284932.50046450004</v>
      </c>
      <c r="L11" s="193">
        <v>98819.238813506512</v>
      </c>
      <c r="M11" s="193">
        <v>20971490</v>
      </c>
      <c r="N11" s="193">
        <v>311605.17804800015</v>
      </c>
      <c r="O11" s="193">
        <v>28694742</v>
      </c>
      <c r="P11" s="193">
        <v>734242.58378580015</v>
      </c>
      <c r="Q11" s="193">
        <v>239457</v>
      </c>
      <c r="R11" s="193">
        <v>18069.6856563</v>
      </c>
    </row>
    <row r="12" spans="1:18" s="174" customFormat="1">
      <c r="A12" s="192">
        <v>43714</v>
      </c>
      <c r="B12" s="193">
        <v>21</v>
      </c>
      <c r="C12" s="193">
        <v>509.0423599999998</v>
      </c>
      <c r="D12" s="193">
        <v>86517</v>
      </c>
      <c r="E12" s="194">
        <v>4399.3625499999998</v>
      </c>
      <c r="F12" s="193">
        <v>4823.4070000000011</v>
      </c>
      <c r="G12" s="193">
        <v>2897315</v>
      </c>
      <c r="H12" s="193">
        <v>141035.44406250003</v>
      </c>
      <c r="I12" s="193">
        <v>27.463874474999997</v>
      </c>
      <c r="J12" s="193">
        <v>5097344</v>
      </c>
      <c r="K12" s="193">
        <v>305678.88646369992</v>
      </c>
      <c r="L12" s="193">
        <v>100825.77226688502</v>
      </c>
      <c r="M12" s="193">
        <v>21930131</v>
      </c>
      <c r="N12" s="193">
        <v>334981.4514069999</v>
      </c>
      <c r="O12" s="193">
        <v>30011307</v>
      </c>
      <c r="P12" s="193">
        <v>786095.14448319981</v>
      </c>
      <c r="Q12" s="193">
        <v>234556</v>
      </c>
      <c r="R12" s="193">
        <v>15132.6083686</v>
      </c>
    </row>
    <row r="13" spans="1:18" s="174" customFormat="1">
      <c r="A13" s="192">
        <v>43745</v>
      </c>
      <c r="B13" s="193">
        <v>23</v>
      </c>
      <c r="C13" s="193">
        <v>641.89614000000017</v>
      </c>
      <c r="D13" s="193">
        <v>97878</v>
      </c>
      <c r="E13" s="194">
        <v>4989.9394212000007</v>
      </c>
      <c r="F13" s="193">
        <v>4252.0697500000006</v>
      </c>
      <c r="G13" s="193">
        <v>2457061</v>
      </c>
      <c r="H13" s="193">
        <v>118205.594835</v>
      </c>
      <c r="I13" s="193">
        <v>23.164659760000003</v>
      </c>
      <c r="J13" s="193">
        <v>3987893</v>
      </c>
      <c r="K13" s="193">
        <v>239351.7043973</v>
      </c>
      <c r="L13" s="193">
        <v>92280.0163448815</v>
      </c>
      <c r="M13" s="193">
        <v>21021470</v>
      </c>
      <c r="N13" s="193">
        <v>310651.21557350003</v>
      </c>
      <c r="O13" s="193">
        <v>27564302</v>
      </c>
      <c r="P13" s="193">
        <v>673198.45422700001</v>
      </c>
      <c r="Q13" s="193">
        <v>221979</v>
      </c>
      <c r="R13" s="193">
        <v>14656.8307434</v>
      </c>
    </row>
    <row r="14" spans="1:18" s="174" customFormat="1">
      <c r="A14" s="192">
        <v>43777</v>
      </c>
      <c r="B14" s="193">
        <v>21</v>
      </c>
      <c r="C14" s="193">
        <v>875.92158999999958</v>
      </c>
      <c r="D14" s="193">
        <v>121877</v>
      </c>
      <c r="E14" s="194">
        <v>7012.5588099999977</v>
      </c>
      <c r="F14" s="193">
        <v>3288.8762499999998</v>
      </c>
      <c r="G14" s="193">
        <v>1877177</v>
      </c>
      <c r="H14" s="193">
        <v>95635.581655000016</v>
      </c>
      <c r="I14" s="193">
        <v>20.984377306000006</v>
      </c>
      <c r="J14" s="193">
        <v>3681631</v>
      </c>
      <c r="K14" s="193">
        <v>223440.77146809999</v>
      </c>
      <c r="L14" s="193">
        <v>97379.114645284993</v>
      </c>
      <c r="M14" s="193">
        <v>21060396</v>
      </c>
      <c r="N14" s="193">
        <v>353179.40633099992</v>
      </c>
      <c r="O14" s="193">
        <v>26741081</v>
      </c>
      <c r="P14" s="193">
        <v>679268.31826409989</v>
      </c>
      <c r="Q14" s="193">
        <v>218596</v>
      </c>
      <c r="R14" s="193">
        <v>13059.2736418</v>
      </c>
    </row>
    <row r="15" spans="1:18" s="195" customFormat="1">
      <c r="A15" s="192">
        <v>43808</v>
      </c>
      <c r="B15" s="193">
        <v>21</v>
      </c>
      <c r="C15" s="193">
        <v>1021.6649200000001</v>
      </c>
      <c r="D15" s="193">
        <v>131622</v>
      </c>
      <c r="E15" s="194">
        <v>8603.7552158000017</v>
      </c>
      <c r="F15" s="193">
        <v>3150.8544999999999</v>
      </c>
      <c r="G15" s="193">
        <v>1599151</v>
      </c>
      <c r="H15" s="193">
        <v>113893.65277250002</v>
      </c>
      <c r="I15" s="193">
        <v>19.289833313999992</v>
      </c>
      <c r="J15" s="193">
        <v>3477626</v>
      </c>
      <c r="K15" s="193">
        <v>198326.88270189986</v>
      </c>
      <c r="L15" s="193">
        <v>89010.493787241503</v>
      </c>
      <c r="M15" s="193">
        <v>16189807</v>
      </c>
      <c r="N15" s="193">
        <v>332202.25609400001</v>
      </c>
      <c r="O15" s="193">
        <v>21398206</v>
      </c>
      <c r="P15" s="193">
        <v>653026.54678419989</v>
      </c>
      <c r="Q15" s="193">
        <v>207447</v>
      </c>
      <c r="R15" s="193">
        <v>14582.9098958</v>
      </c>
    </row>
    <row r="16" spans="1:18" s="195" customFormat="1">
      <c r="A16" s="192">
        <v>43840</v>
      </c>
      <c r="B16" s="193">
        <v>23</v>
      </c>
      <c r="C16" s="193">
        <v>1419.03991</v>
      </c>
      <c r="D16" s="193">
        <v>184972</v>
      </c>
      <c r="E16" s="194">
        <v>12590.9105948</v>
      </c>
      <c r="F16" s="193">
        <v>2803.4655000000002</v>
      </c>
      <c r="G16" s="193">
        <v>2169556</v>
      </c>
      <c r="H16" s="193">
        <v>120374.67372000001</v>
      </c>
      <c r="I16" s="193">
        <v>26.657233632999993</v>
      </c>
      <c r="J16" s="193">
        <v>5306838</v>
      </c>
      <c r="K16" s="193">
        <v>296117.08323850011</v>
      </c>
      <c r="L16" s="193">
        <v>115963.726101665</v>
      </c>
      <c r="M16" s="193">
        <v>11790941</v>
      </c>
      <c r="N16" s="193">
        <v>411264.09239249997</v>
      </c>
      <c r="O16" s="193">
        <v>19452307</v>
      </c>
      <c r="P16" s="193">
        <v>840346.75994580006</v>
      </c>
      <c r="Q16" s="193">
        <v>212833</v>
      </c>
      <c r="R16" s="193">
        <v>15638.8276546</v>
      </c>
    </row>
    <row r="17" spans="1:18" s="195" customFormat="1">
      <c r="A17" s="192" t="s">
        <v>937</v>
      </c>
      <c r="B17" s="193">
        <v>21</v>
      </c>
      <c r="C17" s="193">
        <v>1257.0313199999998</v>
      </c>
      <c r="D17" s="193">
        <v>168079</v>
      </c>
      <c r="E17" s="194">
        <v>10289.779631199997</v>
      </c>
      <c r="F17" s="193">
        <v>2935.2449999999999</v>
      </c>
      <c r="G17" s="193">
        <v>2342189</v>
      </c>
      <c r="H17" s="193">
        <v>102877.37499750001</v>
      </c>
      <c r="I17" s="193">
        <v>23.202710642999993</v>
      </c>
      <c r="J17" s="193">
        <v>4670818</v>
      </c>
      <c r="K17" s="193">
        <v>268095.12310949998</v>
      </c>
      <c r="L17" s="193">
        <v>136010.24753831499</v>
      </c>
      <c r="M17" s="193">
        <v>12964756</v>
      </c>
      <c r="N17" s="193">
        <v>410996.56211750011</v>
      </c>
      <c r="O17" s="193">
        <v>20145842</v>
      </c>
      <c r="P17" s="193">
        <v>792258.83985570003</v>
      </c>
      <c r="Q17" s="193">
        <v>214671</v>
      </c>
      <c r="R17" s="193">
        <v>14957.7741695</v>
      </c>
    </row>
    <row r="18" spans="1:18" s="195" customFormat="1">
      <c r="A18" s="196"/>
      <c r="B18" s="196"/>
      <c r="C18" s="196"/>
      <c r="D18" s="196"/>
      <c r="E18" s="196"/>
      <c r="F18" s="196"/>
      <c r="G18" s="196"/>
      <c r="H18" s="196"/>
      <c r="I18" s="196"/>
      <c r="J18" s="196"/>
      <c r="K18" s="196"/>
      <c r="L18" s="196"/>
      <c r="M18" s="196" t="s">
        <v>945</v>
      </c>
      <c r="N18" s="196"/>
      <c r="O18" s="197"/>
      <c r="P18" s="196"/>
      <c r="Q18" s="196"/>
      <c r="R18" s="196"/>
    </row>
    <row r="19" spans="1:18">
      <c r="A19" s="629" t="s">
        <v>716</v>
      </c>
      <c r="B19" s="629"/>
      <c r="C19" s="629"/>
      <c r="D19" s="629"/>
      <c r="E19" s="629"/>
      <c r="F19" s="629"/>
      <c r="G19" s="629"/>
      <c r="H19" s="629"/>
      <c r="I19" s="629"/>
      <c r="J19" s="629"/>
      <c r="K19" s="629"/>
      <c r="L19" s="629"/>
      <c r="M19" s="629"/>
      <c r="N19" s="629"/>
      <c r="O19" s="629"/>
      <c r="P19" s="629"/>
      <c r="Q19" s="629"/>
      <c r="R19" s="629"/>
    </row>
    <row r="20" spans="1:18" ht="24" customHeight="1">
      <c r="A20" s="643" t="s">
        <v>946</v>
      </c>
      <c r="B20" s="643" t="s">
        <v>681</v>
      </c>
      <c r="C20" s="627" t="s">
        <v>677</v>
      </c>
      <c r="D20" s="627"/>
      <c r="E20" s="627"/>
      <c r="F20" s="627"/>
      <c r="G20" s="627" t="s">
        <v>671</v>
      </c>
      <c r="H20" s="627"/>
      <c r="I20" s="627"/>
      <c r="J20" s="627"/>
      <c r="K20" s="627" t="s">
        <v>669</v>
      </c>
      <c r="L20" s="627"/>
      <c r="M20" s="627"/>
      <c r="N20" s="627"/>
      <c r="O20" s="627" t="s">
        <v>93</v>
      </c>
      <c r="P20" s="627"/>
      <c r="Q20" s="627" t="s">
        <v>685</v>
      </c>
      <c r="R20" s="627"/>
    </row>
    <row r="21" spans="1:18">
      <c r="A21" s="643"/>
      <c r="B21" s="643"/>
      <c r="C21" s="642" t="s">
        <v>947</v>
      </c>
      <c r="D21" s="642"/>
      <c r="E21" s="642" t="s">
        <v>948</v>
      </c>
      <c r="F21" s="642"/>
      <c r="G21" s="642" t="s">
        <v>947</v>
      </c>
      <c r="H21" s="642"/>
      <c r="I21" s="642" t="s">
        <v>948</v>
      </c>
      <c r="J21" s="642"/>
      <c r="K21" s="642" t="s">
        <v>947</v>
      </c>
      <c r="L21" s="642"/>
      <c r="M21" s="642" t="s">
        <v>948</v>
      </c>
      <c r="N21" s="642"/>
      <c r="O21" s="639" t="s">
        <v>943</v>
      </c>
      <c r="P21" s="631" t="s">
        <v>949</v>
      </c>
      <c r="Q21" s="639" t="s">
        <v>943</v>
      </c>
      <c r="R21" s="639" t="s">
        <v>950</v>
      </c>
    </row>
    <row r="22" spans="1:18" ht="26">
      <c r="A22" s="643"/>
      <c r="B22" s="643"/>
      <c r="C22" s="198" t="s">
        <v>943</v>
      </c>
      <c r="D22" s="188" t="s">
        <v>941</v>
      </c>
      <c r="E22" s="198" t="s">
        <v>943</v>
      </c>
      <c r="F22" s="188" t="s">
        <v>941</v>
      </c>
      <c r="G22" s="198" t="s">
        <v>943</v>
      </c>
      <c r="H22" s="188" t="s">
        <v>941</v>
      </c>
      <c r="I22" s="198" t="s">
        <v>943</v>
      </c>
      <c r="J22" s="188" t="s">
        <v>941</v>
      </c>
      <c r="K22" s="198" t="s">
        <v>943</v>
      </c>
      <c r="L22" s="188" t="s">
        <v>941</v>
      </c>
      <c r="M22" s="198" t="s">
        <v>943</v>
      </c>
      <c r="N22" s="188" t="s">
        <v>941</v>
      </c>
      <c r="O22" s="640"/>
      <c r="P22" s="632"/>
      <c r="Q22" s="640"/>
      <c r="R22" s="640"/>
    </row>
    <row r="23" spans="1:18">
      <c r="A23" s="190" t="s">
        <v>28</v>
      </c>
      <c r="B23" s="191">
        <v>257</v>
      </c>
      <c r="C23" s="191">
        <v>69152</v>
      </c>
      <c r="D23" s="191">
        <v>3701.0512629999998</v>
      </c>
      <c r="E23" s="191">
        <v>54509</v>
      </c>
      <c r="F23" s="191">
        <v>2791.6585439999999</v>
      </c>
      <c r="G23" s="191">
        <v>265487</v>
      </c>
      <c r="H23" s="191">
        <v>75209.556406000018</v>
      </c>
      <c r="I23" s="191">
        <v>207148</v>
      </c>
      <c r="J23" s="191">
        <v>60490.499556499999</v>
      </c>
      <c r="K23" s="191">
        <v>480193</v>
      </c>
      <c r="L23" s="191">
        <v>20896.828280000002</v>
      </c>
      <c r="M23" s="191">
        <v>418758</v>
      </c>
      <c r="N23" s="191">
        <v>17854.905913999999</v>
      </c>
      <c r="O23" s="191">
        <v>1495517</v>
      </c>
      <c r="P23" s="191">
        <v>180944.49896349999</v>
      </c>
      <c r="Q23" s="191">
        <v>9471</v>
      </c>
      <c r="R23" s="191">
        <v>802.06000000000006</v>
      </c>
    </row>
    <row r="24" spans="1:18">
      <c r="A24" s="190" t="s">
        <v>29</v>
      </c>
      <c r="B24" s="191">
        <f>SUM(B25:B35)</f>
        <v>237</v>
      </c>
      <c r="C24" s="191">
        <f t="shared" ref="C24:M24" si="1">SUM(C25:C35)</f>
        <v>18029</v>
      </c>
      <c r="D24" s="191">
        <f t="shared" si="1"/>
        <v>1282.8206274999998</v>
      </c>
      <c r="E24" s="191">
        <f t="shared" si="1"/>
        <v>12890</v>
      </c>
      <c r="F24" s="191">
        <f t="shared" si="1"/>
        <v>960.75687450000009</v>
      </c>
      <c r="G24" s="191">
        <f t="shared" si="1"/>
        <v>210221</v>
      </c>
      <c r="H24" s="191">
        <f t="shared" si="1"/>
        <v>58777.023685000007</v>
      </c>
      <c r="I24" s="191">
        <f t="shared" si="1"/>
        <v>227810</v>
      </c>
      <c r="J24" s="191">
        <f t="shared" si="1"/>
        <v>70713.867794000005</v>
      </c>
      <c r="K24" s="191">
        <f t="shared" si="1"/>
        <v>1492817</v>
      </c>
      <c r="L24" s="191">
        <f t="shared" si="1"/>
        <v>62158.332640000001</v>
      </c>
      <c r="M24" s="191">
        <f t="shared" si="1"/>
        <v>1272220</v>
      </c>
      <c r="N24" s="191">
        <f>SUM(N25:N35)</f>
        <v>51030.747898999995</v>
      </c>
      <c r="O24" s="191">
        <f>SUM(O25:O35)</f>
        <v>3233987</v>
      </c>
      <c r="P24" s="191">
        <f>SUM(P25:P35)</f>
        <v>244923.55952000001</v>
      </c>
      <c r="Q24" s="191">
        <f>Q35</f>
        <v>25259</v>
      </c>
      <c r="R24" s="191">
        <f>R35</f>
        <v>3082.2507295</v>
      </c>
    </row>
    <row r="25" spans="1:18">
      <c r="A25" s="192">
        <v>43556</v>
      </c>
      <c r="B25" s="193">
        <v>20</v>
      </c>
      <c r="C25" s="193">
        <v>4633</v>
      </c>
      <c r="D25" s="193">
        <v>324.85000000000002</v>
      </c>
      <c r="E25" s="193">
        <v>5480</v>
      </c>
      <c r="F25" s="193">
        <v>417.91999999999996</v>
      </c>
      <c r="G25" s="193">
        <v>11545</v>
      </c>
      <c r="H25" s="193">
        <v>2283.17</v>
      </c>
      <c r="I25" s="193">
        <v>6547</v>
      </c>
      <c r="J25" s="193">
        <v>1510.86</v>
      </c>
      <c r="K25" s="193">
        <v>42154</v>
      </c>
      <c r="L25" s="193">
        <v>1919.28</v>
      </c>
      <c r="M25" s="193">
        <v>51136</v>
      </c>
      <c r="N25" s="193">
        <v>2229.16</v>
      </c>
      <c r="O25" s="193">
        <v>121495</v>
      </c>
      <c r="P25" s="193">
        <v>8685.25</v>
      </c>
      <c r="Q25" s="193">
        <v>6962</v>
      </c>
      <c r="R25" s="193">
        <v>907.8</v>
      </c>
    </row>
    <row r="26" spans="1:18">
      <c r="A26" s="192">
        <v>43587</v>
      </c>
      <c r="B26" s="193">
        <v>23</v>
      </c>
      <c r="C26" s="193">
        <v>4314</v>
      </c>
      <c r="D26" s="193">
        <v>270.36676699999998</v>
      </c>
      <c r="E26" s="193">
        <v>2209</v>
      </c>
      <c r="F26" s="193">
        <v>145.48542800000001</v>
      </c>
      <c r="G26" s="193">
        <v>19107</v>
      </c>
      <c r="H26" s="193">
        <v>5289.4351344999995</v>
      </c>
      <c r="I26" s="193">
        <v>13709</v>
      </c>
      <c r="J26" s="193">
        <v>3966.3011504999999</v>
      </c>
      <c r="K26" s="193">
        <v>87458</v>
      </c>
      <c r="L26" s="193">
        <v>3877.242921</v>
      </c>
      <c r="M26" s="193">
        <v>77544</v>
      </c>
      <c r="N26" s="193">
        <v>3313.0210780000002</v>
      </c>
      <c r="O26" s="193">
        <v>204341</v>
      </c>
      <c r="P26" s="193">
        <v>16861.852479000001</v>
      </c>
      <c r="Q26" s="193">
        <v>13122</v>
      </c>
      <c r="R26" s="193">
        <v>978.21146649999991</v>
      </c>
    </row>
    <row r="27" spans="1:18">
      <c r="A27" s="192">
        <v>43619</v>
      </c>
      <c r="B27" s="193">
        <v>20</v>
      </c>
      <c r="C27" s="193">
        <v>3803</v>
      </c>
      <c r="D27" s="193">
        <v>184.25976199999999</v>
      </c>
      <c r="E27" s="193">
        <v>1929</v>
      </c>
      <c r="F27" s="193">
        <v>102.927772</v>
      </c>
      <c r="G27" s="193">
        <v>17369</v>
      </c>
      <c r="H27" s="193">
        <v>4110.1028495</v>
      </c>
      <c r="I27" s="193">
        <v>15668</v>
      </c>
      <c r="J27" s="193">
        <v>4212.0868419999997</v>
      </c>
      <c r="K27" s="193">
        <v>90179</v>
      </c>
      <c r="L27" s="193">
        <v>3572.6465939999998</v>
      </c>
      <c r="M27" s="193">
        <v>65139</v>
      </c>
      <c r="N27" s="193">
        <v>2434.725715</v>
      </c>
      <c r="O27" s="193">
        <v>194087</v>
      </c>
      <c r="P27" s="193">
        <v>14616.749534499999</v>
      </c>
      <c r="Q27" s="193">
        <v>10496</v>
      </c>
      <c r="R27" s="193">
        <v>1661.4973275</v>
      </c>
    </row>
    <row r="28" spans="1:18">
      <c r="A28" s="192">
        <v>43650</v>
      </c>
      <c r="B28" s="193">
        <v>23</v>
      </c>
      <c r="C28" s="193">
        <v>1094</v>
      </c>
      <c r="D28" s="193">
        <v>114.32885999999999</v>
      </c>
      <c r="E28" s="193">
        <v>663</v>
      </c>
      <c r="F28" s="193">
        <v>67.115620000000007</v>
      </c>
      <c r="G28" s="193">
        <v>23495</v>
      </c>
      <c r="H28" s="193">
        <v>7095.1736999999994</v>
      </c>
      <c r="I28" s="193">
        <v>25390</v>
      </c>
      <c r="J28" s="193">
        <v>7528.8010000000004</v>
      </c>
      <c r="K28" s="193">
        <v>75484</v>
      </c>
      <c r="L28" s="193">
        <v>3120.58</v>
      </c>
      <c r="M28" s="193">
        <v>78711</v>
      </c>
      <c r="N28" s="193">
        <v>3116.73</v>
      </c>
      <c r="O28" s="193">
        <v>204837</v>
      </c>
      <c r="P28" s="193">
        <v>21042.729179999998</v>
      </c>
      <c r="Q28" s="193">
        <v>10632</v>
      </c>
      <c r="R28" s="193">
        <v>1261.1000000000001</v>
      </c>
    </row>
    <row r="29" spans="1:18">
      <c r="A29" s="192">
        <v>43682</v>
      </c>
      <c r="B29" s="193">
        <v>21</v>
      </c>
      <c r="C29" s="193">
        <v>767</v>
      </c>
      <c r="D29" s="193">
        <v>77.638845000000003</v>
      </c>
      <c r="E29" s="193">
        <v>442</v>
      </c>
      <c r="F29" s="193">
        <v>43.7116775</v>
      </c>
      <c r="G29" s="193">
        <v>22745</v>
      </c>
      <c r="H29" s="193">
        <v>5855.9386279999999</v>
      </c>
      <c r="I29" s="193">
        <v>28572</v>
      </c>
      <c r="J29" s="193">
        <v>7979.6401029999997</v>
      </c>
      <c r="K29" s="193">
        <v>119913</v>
      </c>
      <c r="L29" s="193">
        <v>4875.7278200000001</v>
      </c>
      <c r="M29" s="193">
        <v>115848</v>
      </c>
      <c r="N29" s="193">
        <v>4497.099972</v>
      </c>
      <c r="O29" s="193">
        <v>288287</v>
      </c>
      <c r="P29" s="193">
        <v>23329.757045500002</v>
      </c>
      <c r="Q29" s="193">
        <v>14103</v>
      </c>
      <c r="R29" s="193">
        <v>2799.8122640000001</v>
      </c>
    </row>
    <row r="30" spans="1:18">
      <c r="A30" s="192">
        <v>43714</v>
      </c>
      <c r="B30" s="193">
        <v>21</v>
      </c>
      <c r="C30" s="193">
        <v>855</v>
      </c>
      <c r="D30" s="193">
        <v>84.63</v>
      </c>
      <c r="E30" s="193">
        <v>533</v>
      </c>
      <c r="F30" s="193">
        <v>53.489999999999995</v>
      </c>
      <c r="G30" s="193">
        <v>24953</v>
      </c>
      <c r="H30" s="193">
        <v>7861.51</v>
      </c>
      <c r="I30" s="193">
        <v>27338</v>
      </c>
      <c r="J30" s="193">
        <v>9326.76</v>
      </c>
      <c r="K30" s="193">
        <v>171510</v>
      </c>
      <c r="L30" s="193">
        <v>7371.61</v>
      </c>
      <c r="M30" s="193">
        <v>167072</v>
      </c>
      <c r="N30" s="193">
        <v>6760.28</v>
      </c>
      <c r="O30" s="193">
        <v>392261</v>
      </c>
      <c r="P30" s="193">
        <v>31458.28</v>
      </c>
      <c r="Q30" s="193">
        <v>15904</v>
      </c>
      <c r="R30" s="193">
        <v>1506.46</v>
      </c>
    </row>
    <row r="31" spans="1:18">
      <c r="A31" s="192">
        <v>43745</v>
      </c>
      <c r="B31" s="193">
        <v>23</v>
      </c>
      <c r="C31" s="193">
        <v>707</v>
      </c>
      <c r="D31" s="193">
        <v>70.324202499999998</v>
      </c>
      <c r="E31" s="193">
        <v>437</v>
      </c>
      <c r="F31" s="193">
        <v>42.099632499999998</v>
      </c>
      <c r="G31" s="193">
        <v>15200</v>
      </c>
      <c r="H31" s="193">
        <v>4601.8342634999999</v>
      </c>
      <c r="I31" s="193">
        <v>13009</v>
      </c>
      <c r="J31" s="193">
        <v>4106.2537164999994</v>
      </c>
      <c r="K31" s="193">
        <v>139898</v>
      </c>
      <c r="L31" s="193">
        <v>5669.9022729999997</v>
      </c>
      <c r="M31" s="193">
        <v>87333</v>
      </c>
      <c r="N31" s="193">
        <v>3368.9288069999998</v>
      </c>
      <c r="O31" s="193">
        <v>256584</v>
      </c>
      <c r="P31" s="193">
        <v>17859.342895000002</v>
      </c>
      <c r="Q31" s="193">
        <v>13611</v>
      </c>
      <c r="R31" s="193">
        <v>2147.62</v>
      </c>
    </row>
    <row r="32" spans="1:18">
      <c r="A32" s="192">
        <v>43777</v>
      </c>
      <c r="B32" s="193">
        <v>21</v>
      </c>
      <c r="C32" s="193">
        <v>500</v>
      </c>
      <c r="D32" s="193">
        <v>52.379927500000001</v>
      </c>
      <c r="E32" s="193">
        <v>299</v>
      </c>
      <c r="F32" s="193">
        <v>29.306162499999999</v>
      </c>
      <c r="G32" s="193">
        <v>19095</v>
      </c>
      <c r="H32" s="193">
        <v>5196.5935335000004</v>
      </c>
      <c r="I32" s="193">
        <v>19148</v>
      </c>
      <c r="J32" s="193">
        <v>5993.8973784999998</v>
      </c>
      <c r="K32" s="193">
        <v>100330</v>
      </c>
      <c r="L32" s="193">
        <v>4220.6038850000004</v>
      </c>
      <c r="M32" s="193">
        <v>142800</v>
      </c>
      <c r="N32" s="193">
        <v>5726.7111020000002</v>
      </c>
      <c r="O32" s="193">
        <v>282172</v>
      </c>
      <c r="P32" s="193">
        <v>21219.491989000002</v>
      </c>
      <c r="Q32" s="193">
        <v>9727</v>
      </c>
      <c r="R32" s="193">
        <v>738.98156199999994</v>
      </c>
    </row>
    <row r="33" spans="1:18">
      <c r="A33" s="192">
        <v>43808</v>
      </c>
      <c r="B33" s="193">
        <v>21</v>
      </c>
      <c r="C33" s="193">
        <v>587</v>
      </c>
      <c r="D33" s="193">
        <v>54.7835185</v>
      </c>
      <c r="E33" s="193">
        <v>339</v>
      </c>
      <c r="F33" s="193">
        <v>27.5626435</v>
      </c>
      <c r="G33" s="193">
        <v>11066</v>
      </c>
      <c r="H33" s="193">
        <v>3043.7116820000001</v>
      </c>
      <c r="I33" s="193">
        <v>9883</v>
      </c>
      <c r="J33" s="193">
        <v>3046.1341939999998</v>
      </c>
      <c r="K33" s="193">
        <v>91169</v>
      </c>
      <c r="L33" s="193">
        <v>3964.2731490000001</v>
      </c>
      <c r="M33" s="193">
        <v>126185</v>
      </c>
      <c r="N33" s="193">
        <v>5246.696148</v>
      </c>
      <c r="O33" s="193">
        <v>239229</v>
      </c>
      <c r="P33" s="193">
        <v>15383.161334999999</v>
      </c>
      <c r="Q33" s="193">
        <v>16814</v>
      </c>
      <c r="R33" s="193">
        <v>2155.5841025</v>
      </c>
    </row>
    <row r="34" spans="1:18">
      <c r="A34" s="192">
        <v>43840</v>
      </c>
      <c r="B34" s="193">
        <v>23</v>
      </c>
      <c r="C34" s="193">
        <v>557</v>
      </c>
      <c r="D34" s="193">
        <v>37.148799999999994</v>
      </c>
      <c r="E34" s="193">
        <v>441</v>
      </c>
      <c r="F34" s="193">
        <v>23.519704000000001</v>
      </c>
      <c r="G34" s="193">
        <v>25070</v>
      </c>
      <c r="H34" s="193">
        <v>7720.0598255000004</v>
      </c>
      <c r="I34" s="193">
        <v>36818</v>
      </c>
      <c r="J34" s="193">
        <v>12520.690186</v>
      </c>
      <c r="K34" s="193">
        <v>280249</v>
      </c>
      <c r="L34" s="193">
        <v>12174.249012</v>
      </c>
      <c r="M34" s="193">
        <v>189559</v>
      </c>
      <c r="N34" s="193">
        <v>7993.9663739999996</v>
      </c>
      <c r="O34" s="193">
        <v>532694</v>
      </c>
      <c r="P34" s="193">
        <v>40469.633901499998</v>
      </c>
      <c r="Q34" s="193">
        <v>25600</v>
      </c>
      <c r="R34" s="193">
        <v>1956.9913185000003</v>
      </c>
    </row>
    <row r="35" spans="1:18">
      <c r="A35" s="192" t="s">
        <v>937</v>
      </c>
      <c r="B35" s="193">
        <v>21</v>
      </c>
      <c r="C35" s="193">
        <v>212</v>
      </c>
      <c r="D35" s="193">
        <v>12.109945</v>
      </c>
      <c r="E35" s="193">
        <v>118</v>
      </c>
      <c r="F35" s="193">
        <v>7.6182344999999998</v>
      </c>
      <c r="G35" s="193">
        <v>20576</v>
      </c>
      <c r="H35" s="193">
        <v>5719.4940685000001</v>
      </c>
      <c r="I35" s="193">
        <v>31728</v>
      </c>
      <c r="J35" s="193">
        <v>10522.4432235</v>
      </c>
      <c r="K35" s="193">
        <v>294473</v>
      </c>
      <c r="L35" s="193">
        <v>11392.216985999999</v>
      </c>
      <c r="M35" s="193">
        <v>170893</v>
      </c>
      <c r="N35" s="193">
        <v>6343.4287029999996</v>
      </c>
      <c r="O35" s="193">
        <v>518000</v>
      </c>
      <c r="P35" s="193">
        <v>33997.311160500001</v>
      </c>
      <c r="Q35" s="193">
        <v>25259</v>
      </c>
      <c r="R35" s="193">
        <v>3082.2507295</v>
      </c>
    </row>
    <row r="36" spans="1:18">
      <c r="A36" s="166" t="str">
        <f>'[1]1'!A8</f>
        <v>$ indicates as on February 28, 2020</v>
      </c>
      <c r="F36" s="199"/>
    </row>
    <row r="37" spans="1:18">
      <c r="A37" s="166" t="s">
        <v>951</v>
      </c>
      <c r="I37" s="201"/>
      <c r="J37" s="199"/>
      <c r="K37" s="199"/>
      <c r="L37" s="199"/>
      <c r="M37" s="199"/>
      <c r="N37" s="199"/>
      <c r="O37" s="202"/>
      <c r="P37" s="199"/>
      <c r="Q37" s="199"/>
    </row>
    <row r="38" spans="1:18">
      <c r="A38" s="641" t="s">
        <v>679</v>
      </c>
      <c r="B38" s="641"/>
      <c r="C38" s="641"/>
      <c r="D38" s="641"/>
      <c r="E38" s="641"/>
      <c r="F38" s="641"/>
      <c r="G38" s="641"/>
      <c r="H38" s="641"/>
      <c r="I38" s="641"/>
      <c r="J38" s="641"/>
      <c r="K38" s="199"/>
      <c r="L38" s="199"/>
      <c r="N38" s="203"/>
      <c r="O38" s="203"/>
      <c r="P38" s="203"/>
    </row>
    <row r="43" spans="1:18">
      <c r="B43" s="174"/>
    </row>
    <row r="45" spans="1:18">
      <c r="D45" s="199"/>
    </row>
    <row r="46" spans="1:18">
      <c r="C46" s="204"/>
      <c r="D46" s="204"/>
      <c r="E46" s="199"/>
      <c r="F46" s="205"/>
      <c r="H46" s="199"/>
      <c r="I46" s="199"/>
      <c r="J46" s="206"/>
      <c r="K46" s="204"/>
    </row>
    <row r="47" spans="1:18">
      <c r="C47" s="204"/>
      <c r="D47" s="204"/>
      <c r="E47" s="199"/>
      <c r="F47" s="204"/>
      <c r="H47" s="199"/>
      <c r="I47" s="199"/>
      <c r="J47" s="199"/>
      <c r="K47" s="204"/>
    </row>
    <row r="48" spans="1:18">
      <c r="C48" s="204"/>
      <c r="D48" s="204"/>
      <c r="E48" s="199"/>
      <c r="F48" s="204"/>
      <c r="H48" s="199"/>
      <c r="I48" s="199"/>
      <c r="J48" s="199"/>
      <c r="K48" s="204"/>
    </row>
    <row r="49" spans="3:11">
      <c r="C49" s="204"/>
      <c r="D49" s="204"/>
      <c r="E49" s="199"/>
      <c r="F49" s="204"/>
      <c r="H49" s="199"/>
      <c r="I49" s="199"/>
      <c r="J49" s="199"/>
      <c r="K49" s="204"/>
    </row>
    <row r="50" spans="3:11">
      <c r="C50" s="204"/>
      <c r="D50" s="204"/>
      <c r="E50" s="199"/>
      <c r="F50" s="204"/>
      <c r="H50" s="199"/>
      <c r="I50" s="199"/>
      <c r="J50" s="199"/>
      <c r="K50" s="204"/>
    </row>
    <row r="51" spans="3:11">
      <c r="C51" s="204"/>
      <c r="D51" s="204"/>
      <c r="E51" s="199"/>
      <c r="F51" s="204"/>
      <c r="H51" s="199"/>
      <c r="I51" s="199"/>
      <c r="J51" s="199"/>
      <c r="K51" s="204"/>
    </row>
    <row r="52" spans="3:11">
      <c r="C52" s="204"/>
      <c r="D52" s="204"/>
      <c r="E52" s="199"/>
      <c r="F52" s="204"/>
      <c r="H52" s="199"/>
      <c r="I52" s="199"/>
      <c r="J52" s="199"/>
      <c r="K52" s="204"/>
    </row>
    <row r="53" spans="3:11">
      <c r="C53" s="204"/>
      <c r="D53" s="204"/>
      <c r="E53" s="199"/>
      <c r="F53" s="204"/>
      <c r="H53" s="199"/>
      <c r="I53" s="199"/>
      <c r="J53" s="199"/>
      <c r="K53" s="204"/>
    </row>
    <row r="54" spans="3:11">
      <c r="C54" s="204"/>
      <c r="D54" s="204"/>
      <c r="E54" s="199"/>
      <c r="F54" s="204"/>
      <c r="H54" s="199"/>
      <c r="I54" s="199"/>
      <c r="J54" s="199"/>
      <c r="K54" s="204"/>
    </row>
    <row r="55" spans="3:11">
      <c r="H55" s="199"/>
      <c r="I55" s="199"/>
      <c r="J55" s="199"/>
    </row>
    <row r="57" spans="3:11">
      <c r="D57" s="199"/>
    </row>
    <row r="59" spans="3:11">
      <c r="D59" s="207"/>
    </row>
  </sheetData>
  <mergeCells count="31">
    <mergeCell ref="R21:R22"/>
    <mergeCell ref="A38:J38"/>
    <mergeCell ref="Q20:R20"/>
    <mergeCell ref="C21:D21"/>
    <mergeCell ref="E21:F21"/>
    <mergeCell ref="G21:H21"/>
    <mergeCell ref="I21:J21"/>
    <mergeCell ref="K21:L21"/>
    <mergeCell ref="M21:N21"/>
    <mergeCell ref="O21:O22"/>
    <mergeCell ref="P21:P22"/>
    <mergeCell ref="Q21:Q22"/>
    <mergeCell ref="A20:A22"/>
    <mergeCell ref="B20:B22"/>
    <mergeCell ref="C20:F20"/>
    <mergeCell ref="G20:J20"/>
    <mergeCell ref="K20:N20"/>
    <mergeCell ref="O20:P20"/>
    <mergeCell ref="A1:H1"/>
    <mergeCell ref="I1:O1"/>
    <mergeCell ref="A19:R19"/>
    <mergeCell ref="P1:Q1"/>
    <mergeCell ref="A2:R2"/>
    <mergeCell ref="A3:A4"/>
    <mergeCell ref="B3:B4"/>
    <mergeCell ref="C3:E3"/>
    <mergeCell ref="F3:H3"/>
    <mergeCell ref="I3:K3"/>
    <mergeCell ref="L3:N3"/>
    <mergeCell ref="O3:P3"/>
    <mergeCell ref="Q3:R3"/>
  </mergeCells>
  <pageMargins left="0.78431372549019618" right="0.78431372549019618" top="0.98039215686274517" bottom="0.98039215686274517" header="0.50980392156862753" footer="0.50980392156862753"/>
  <pageSetup paperSize="9" scale="72" orientation="landscape" useFirstPageNumber="1"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100" workbookViewId="0">
      <selection activeCell="A2" sqref="A2:A4"/>
    </sheetView>
  </sheetViews>
  <sheetFormatPr defaultColWidth="9.1796875" defaultRowHeight="13"/>
  <cols>
    <col min="1" max="1" width="9.1796875" style="166" customWidth="1"/>
    <col min="2" max="2" width="7.1796875" style="166" customWidth="1"/>
    <col min="3" max="3" width="11.453125" style="166" customWidth="1"/>
    <col min="4" max="4" width="14.1796875" style="166" bestFit="1" customWidth="1"/>
    <col min="5" max="5" width="10.26953125" style="166" customWidth="1"/>
    <col min="6" max="6" width="8.7265625" style="166" customWidth="1"/>
    <col min="7" max="8" width="9.1796875" style="166"/>
    <col min="9" max="9" width="9.54296875" style="166" bestFit="1" customWidth="1"/>
    <col min="10" max="16384" width="9.1796875" style="166"/>
  </cols>
  <sheetData>
    <row r="1" spans="1:13" ht="14.5">
      <c r="A1" s="620" t="s">
        <v>1213</v>
      </c>
      <c r="B1" s="620"/>
      <c r="C1" s="628"/>
      <c r="D1" s="628"/>
      <c r="E1" s="628"/>
      <c r="F1" s="628"/>
      <c r="G1" s="628"/>
    </row>
    <row r="2" spans="1:13">
      <c r="A2" s="634" t="s">
        <v>594</v>
      </c>
      <c r="B2" s="636" t="s">
        <v>681</v>
      </c>
      <c r="C2" s="650" t="s">
        <v>940</v>
      </c>
      <c r="D2" s="650"/>
      <c r="E2" s="650"/>
      <c r="F2" s="650"/>
      <c r="G2" s="650"/>
      <c r="H2" s="650" t="s">
        <v>716</v>
      </c>
      <c r="I2" s="650"/>
      <c r="J2" s="650"/>
      <c r="K2" s="650"/>
      <c r="L2" s="650"/>
      <c r="M2" s="650"/>
    </row>
    <row r="3" spans="1:13" s="186" customFormat="1" ht="34.5" customHeight="1">
      <c r="A3" s="648"/>
      <c r="B3" s="636"/>
      <c r="C3" s="636" t="s">
        <v>952</v>
      </c>
      <c r="D3" s="636" t="s">
        <v>683</v>
      </c>
      <c r="E3" s="636" t="s">
        <v>953</v>
      </c>
      <c r="F3" s="637" t="s">
        <v>685</v>
      </c>
      <c r="G3" s="638"/>
      <c r="H3" s="644" t="s">
        <v>954</v>
      </c>
      <c r="I3" s="645"/>
      <c r="J3" s="644" t="s">
        <v>955</v>
      </c>
      <c r="K3" s="645"/>
      <c r="L3" s="646" t="s">
        <v>956</v>
      </c>
      <c r="M3" s="647"/>
    </row>
    <row r="4" spans="1:13" s="186" customFormat="1" ht="41.25" customHeight="1">
      <c r="A4" s="649"/>
      <c r="B4" s="636"/>
      <c r="C4" s="636"/>
      <c r="D4" s="636"/>
      <c r="E4" s="636"/>
      <c r="F4" s="208" t="s">
        <v>495</v>
      </c>
      <c r="G4" s="208" t="s">
        <v>944</v>
      </c>
      <c r="H4" s="198" t="s">
        <v>943</v>
      </c>
      <c r="I4" s="208" t="s">
        <v>941</v>
      </c>
      <c r="J4" s="198" t="s">
        <v>943</v>
      </c>
      <c r="K4" s="208" t="s">
        <v>953</v>
      </c>
      <c r="L4" s="209" t="s">
        <v>943</v>
      </c>
      <c r="M4" s="209" t="s">
        <v>957</v>
      </c>
    </row>
    <row r="5" spans="1:13" s="174" customFormat="1">
      <c r="A5" s="210" t="s">
        <v>28</v>
      </c>
      <c r="B5" s="211">
        <v>248</v>
      </c>
      <c r="C5" s="211">
        <v>120124.91900000004</v>
      </c>
      <c r="D5" s="211">
        <v>14005485</v>
      </c>
      <c r="E5" s="211">
        <v>531414.09615000011</v>
      </c>
      <c r="F5" s="212">
        <v>128338.5</v>
      </c>
      <c r="G5" s="212">
        <v>5328.3399999999992</v>
      </c>
      <c r="H5" s="212">
        <v>3646</v>
      </c>
      <c r="I5" s="213">
        <v>159.9</v>
      </c>
      <c r="J5" s="213">
        <v>328</v>
      </c>
      <c r="K5" s="213">
        <v>13.959999999999999</v>
      </c>
      <c r="L5" s="213">
        <v>6</v>
      </c>
      <c r="M5" s="214">
        <v>0.27</v>
      </c>
    </row>
    <row r="6" spans="1:13" s="174" customFormat="1">
      <c r="A6" s="210" t="s">
        <v>29</v>
      </c>
      <c r="B6" s="211">
        <f>SUM(B7:B17)</f>
        <v>226</v>
      </c>
      <c r="C6" s="211">
        <f>SUM(C7:C17)</f>
        <v>88951.554000000004</v>
      </c>
      <c r="D6" s="211">
        <f>SUM(D7:D17)</f>
        <v>12048432</v>
      </c>
      <c r="E6" s="211">
        <f>SUM(E7:E17)</f>
        <v>416489.27943999995</v>
      </c>
      <c r="F6" s="211">
        <f>F17</f>
        <v>128314</v>
      </c>
      <c r="G6" s="212">
        <f>G17</f>
        <v>2945.37</v>
      </c>
      <c r="H6" s="212">
        <f>SUM(H7:H17)</f>
        <v>1306</v>
      </c>
      <c r="I6" s="215">
        <f>SUM(I7:I17)</f>
        <v>34.380000000000003</v>
      </c>
      <c r="J6" s="212">
        <f>SUM(J7:J17)</f>
        <v>12</v>
      </c>
      <c r="K6" s="216">
        <f>SUM(K7:K17)</f>
        <v>0.42</v>
      </c>
      <c r="L6" s="212">
        <f>L17</f>
        <v>184</v>
      </c>
      <c r="M6" s="217">
        <f>M17</f>
        <v>5.3</v>
      </c>
    </row>
    <row r="7" spans="1:13">
      <c r="A7" s="192">
        <v>43556</v>
      </c>
      <c r="B7" s="218">
        <v>19</v>
      </c>
      <c r="C7" s="218">
        <v>9826.4570000000003</v>
      </c>
      <c r="D7" s="218">
        <v>1294409</v>
      </c>
      <c r="E7" s="218">
        <v>47775.984624999983</v>
      </c>
      <c r="F7" s="219">
        <v>135463</v>
      </c>
      <c r="G7" s="219">
        <v>5988.3100000000013</v>
      </c>
      <c r="H7" s="219">
        <v>17</v>
      </c>
      <c r="I7" s="220">
        <v>0.78</v>
      </c>
      <c r="J7" s="219">
        <v>0</v>
      </c>
      <c r="K7" s="220">
        <v>0</v>
      </c>
      <c r="L7" s="219">
        <v>6</v>
      </c>
      <c r="M7" s="221">
        <v>0.27</v>
      </c>
    </row>
    <row r="8" spans="1:13">
      <c r="A8" s="192">
        <v>43587</v>
      </c>
      <c r="B8" s="218">
        <v>22</v>
      </c>
      <c r="C8" s="218">
        <v>10047.661999999998</v>
      </c>
      <c r="D8" s="218">
        <v>1258982</v>
      </c>
      <c r="E8" s="218">
        <v>48403.456629999964</v>
      </c>
      <c r="F8" s="219">
        <v>138883.5</v>
      </c>
      <c r="G8" s="219">
        <v>6387.3300000000008</v>
      </c>
      <c r="H8" s="219">
        <v>34</v>
      </c>
      <c r="I8" s="220">
        <v>1.53</v>
      </c>
      <c r="J8" s="219">
        <v>0</v>
      </c>
      <c r="K8" s="220">
        <v>0</v>
      </c>
      <c r="L8" s="219">
        <v>0</v>
      </c>
      <c r="M8" s="221">
        <v>0</v>
      </c>
    </row>
    <row r="9" spans="1:13">
      <c r="A9" s="192">
        <v>43619</v>
      </c>
      <c r="B9" s="218">
        <v>19</v>
      </c>
      <c r="C9" s="218">
        <v>8619.9139999999989</v>
      </c>
      <c r="D9" s="218">
        <v>1092728</v>
      </c>
      <c r="E9" s="218">
        <v>40096.612365000023</v>
      </c>
      <c r="F9" s="219">
        <v>125305</v>
      </c>
      <c r="G9" s="219">
        <v>5592.9800000000005</v>
      </c>
      <c r="H9" s="219">
        <v>16</v>
      </c>
      <c r="I9" s="220">
        <v>0.69</v>
      </c>
      <c r="J9" s="219">
        <v>0</v>
      </c>
      <c r="K9" s="220">
        <v>0</v>
      </c>
      <c r="L9" s="219">
        <v>0</v>
      </c>
      <c r="M9" s="221">
        <v>0</v>
      </c>
    </row>
    <row r="10" spans="1:13">
      <c r="A10" s="192">
        <v>43650</v>
      </c>
      <c r="B10" s="218">
        <v>23</v>
      </c>
      <c r="C10" s="218">
        <v>9236.0549999999985</v>
      </c>
      <c r="D10" s="218">
        <v>1147866</v>
      </c>
      <c r="E10" s="218">
        <v>43908.215444999929</v>
      </c>
      <c r="F10" s="219">
        <v>118434.5</v>
      </c>
      <c r="G10" s="219">
        <v>5371.22</v>
      </c>
      <c r="H10" s="219">
        <v>56</v>
      </c>
      <c r="I10" s="220">
        <v>2.58</v>
      </c>
      <c r="J10" s="219">
        <v>0</v>
      </c>
      <c r="K10" s="220">
        <v>0</v>
      </c>
      <c r="L10" s="219">
        <v>30</v>
      </c>
      <c r="M10" s="221">
        <v>1.37</v>
      </c>
    </row>
    <row r="11" spans="1:13">
      <c r="A11" s="192">
        <v>43682</v>
      </c>
      <c r="B11" s="218">
        <v>20</v>
      </c>
      <c r="C11" s="218">
        <v>8044.6729999999998</v>
      </c>
      <c r="D11" s="218">
        <v>1000929</v>
      </c>
      <c r="E11" s="218">
        <v>38310.770000000011</v>
      </c>
      <c r="F11" s="219">
        <v>147635</v>
      </c>
      <c r="G11" s="219">
        <v>5415.8199999999988</v>
      </c>
      <c r="H11" s="219">
        <v>12</v>
      </c>
      <c r="I11" s="220">
        <v>0.54</v>
      </c>
      <c r="J11" s="219">
        <v>0</v>
      </c>
      <c r="K11" s="220">
        <v>0</v>
      </c>
      <c r="L11" s="219">
        <v>0</v>
      </c>
      <c r="M11" s="221">
        <v>0</v>
      </c>
    </row>
    <row r="12" spans="1:13">
      <c r="A12" s="192">
        <v>43714</v>
      </c>
      <c r="B12" s="218">
        <v>19</v>
      </c>
      <c r="C12" s="218">
        <v>7473.5890000000045</v>
      </c>
      <c r="D12" s="218">
        <v>956152</v>
      </c>
      <c r="E12" s="218">
        <v>35116.34921499998</v>
      </c>
      <c r="F12" s="219">
        <v>107161</v>
      </c>
      <c r="G12" s="219">
        <v>4575.3900000000031</v>
      </c>
      <c r="H12" s="219">
        <v>14</v>
      </c>
      <c r="I12" s="220">
        <v>0.59</v>
      </c>
      <c r="J12" s="219">
        <v>6</v>
      </c>
      <c r="K12" s="222">
        <v>0.24</v>
      </c>
      <c r="L12" s="219">
        <v>3</v>
      </c>
      <c r="M12" s="221">
        <v>0.12</v>
      </c>
    </row>
    <row r="13" spans="1:13">
      <c r="A13" s="192">
        <v>43745</v>
      </c>
      <c r="B13" s="218">
        <v>20</v>
      </c>
      <c r="C13" s="218">
        <v>5995.0589999999993</v>
      </c>
      <c r="D13" s="218">
        <v>747569</v>
      </c>
      <c r="E13" s="218">
        <v>26766.139999999996</v>
      </c>
      <c r="F13" s="219">
        <v>97041</v>
      </c>
      <c r="G13" s="219">
        <v>3591.54</v>
      </c>
      <c r="H13" s="219">
        <v>1</v>
      </c>
      <c r="I13" s="223">
        <v>0.04</v>
      </c>
      <c r="J13" s="219">
        <v>3</v>
      </c>
      <c r="K13" s="222">
        <v>0.12</v>
      </c>
      <c r="L13" s="219">
        <v>0</v>
      </c>
      <c r="M13" s="221">
        <v>0</v>
      </c>
    </row>
    <row r="14" spans="1:13">
      <c r="A14" s="192">
        <v>43777</v>
      </c>
      <c r="B14" s="218">
        <v>20</v>
      </c>
      <c r="C14" s="218">
        <v>7709.7759999999989</v>
      </c>
      <c r="D14" s="218">
        <v>904728</v>
      </c>
      <c r="E14" s="218">
        <v>34770.144635000004</v>
      </c>
      <c r="F14" s="219">
        <v>98351.5</v>
      </c>
      <c r="G14" s="219">
        <v>4070.1700000000005</v>
      </c>
      <c r="H14" s="219">
        <v>17</v>
      </c>
      <c r="I14" s="222">
        <v>0.74</v>
      </c>
      <c r="J14" s="219">
        <v>0</v>
      </c>
      <c r="K14" s="222">
        <v>0</v>
      </c>
      <c r="L14" s="219">
        <v>8</v>
      </c>
      <c r="M14" s="221">
        <v>0.34</v>
      </c>
    </row>
    <row r="15" spans="1:13">
      <c r="A15" s="192">
        <v>43808</v>
      </c>
      <c r="B15" s="218">
        <v>21</v>
      </c>
      <c r="C15" s="218">
        <v>7526.5209999999979</v>
      </c>
      <c r="D15" s="218">
        <v>1264027</v>
      </c>
      <c r="E15" s="218">
        <v>36253.41146499999</v>
      </c>
      <c r="F15" s="219">
        <v>168750</v>
      </c>
      <c r="G15" s="219">
        <v>4822.1500000000005</v>
      </c>
      <c r="H15" s="219">
        <v>71</v>
      </c>
      <c r="I15" s="222">
        <v>1.56</v>
      </c>
      <c r="J15" s="219">
        <v>0</v>
      </c>
      <c r="K15" s="222">
        <v>0</v>
      </c>
      <c r="L15" s="219">
        <v>48</v>
      </c>
      <c r="M15" s="221">
        <v>1.06</v>
      </c>
    </row>
    <row r="16" spans="1:13">
      <c r="A16" s="192">
        <v>43840</v>
      </c>
      <c r="B16" s="218">
        <v>23</v>
      </c>
      <c r="C16" s="218">
        <v>8004.8219999999992</v>
      </c>
      <c r="D16" s="218">
        <v>1320246</v>
      </c>
      <c r="E16" s="218">
        <v>37699.331540000021</v>
      </c>
      <c r="F16" s="219">
        <v>145726</v>
      </c>
      <c r="G16" s="219">
        <v>3729.48</v>
      </c>
      <c r="H16" s="219">
        <v>630</v>
      </c>
      <c r="I16" s="222">
        <v>14.11</v>
      </c>
      <c r="J16" s="219">
        <v>3</v>
      </c>
      <c r="K16" s="222">
        <v>0.06</v>
      </c>
      <c r="L16" s="219">
        <v>205</v>
      </c>
      <c r="M16" s="221">
        <v>4.5434200000000002</v>
      </c>
    </row>
    <row r="17" spans="1:13">
      <c r="A17" s="192">
        <v>43872</v>
      </c>
      <c r="B17" s="218">
        <v>20</v>
      </c>
      <c r="C17" s="218">
        <v>6467.0259999999989</v>
      </c>
      <c r="D17" s="218">
        <v>1060796</v>
      </c>
      <c r="E17" s="218">
        <v>27388.863519999988</v>
      </c>
      <c r="F17" s="219">
        <v>128314</v>
      </c>
      <c r="G17" s="219">
        <v>2945.37</v>
      </c>
      <c r="H17" s="219">
        <v>438</v>
      </c>
      <c r="I17" s="222">
        <v>11.22</v>
      </c>
      <c r="J17" s="219">
        <v>0</v>
      </c>
      <c r="K17" s="222">
        <v>0</v>
      </c>
      <c r="L17" s="219">
        <v>184</v>
      </c>
      <c r="M17" s="221">
        <v>5.3</v>
      </c>
    </row>
    <row r="18" spans="1:13" ht="14.5">
      <c r="A18" s="166" t="str">
        <f>'[1]1'!A8</f>
        <v>$ indicates as on February 28, 2020</v>
      </c>
      <c r="B18" s="174"/>
      <c r="C18" s="224"/>
      <c r="D18" s="196"/>
      <c r="E18" s="225"/>
      <c r="F18" s="225"/>
      <c r="G18" s="225"/>
      <c r="I18" s="226"/>
      <c r="J18" s="227"/>
    </row>
    <row r="19" spans="1:13">
      <c r="A19" s="228" t="s">
        <v>680</v>
      </c>
      <c r="C19" s="184"/>
      <c r="F19" s="204"/>
      <c r="G19" s="199"/>
      <c r="H19" s="229"/>
      <c r="I19" s="230"/>
      <c r="J19" s="200"/>
    </row>
    <row r="20" spans="1:13">
      <c r="A20" s="228"/>
      <c r="B20" s="228"/>
      <c r="C20" s="228"/>
      <c r="D20" s="3"/>
      <c r="E20" s="3"/>
      <c r="F20" s="3"/>
      <c r="G20" s="3"/>
      <c r="H20" s="3"/>
      <c r="I20" s="3"/>
      <c r="J20" s="3"/>
    </row>
  </sheetData>
  <mergeCells count="13">
    <mergeCell ref="F3:G3"/>
    <mergeCell ref="H3:I3"/>
    <mergeCell ref="A1:E1"/>
    <mergeCell ref="J3:K3"/>
    <mergeCell ref="L3:M3"/>
    <mergeCell ref="F1:G1"/>
    <mergeCell ref="A2:A4"/>
    <mergeCell ref="B2:B4"/>
    <mergeCell ref="C2:G2"/>
    <mergeCell ref="H2:M2"/>
    <mergeCell ref="C3:C4"/>
    <mergeCell ref="D3:D4"/>
    <mergeCell ref="E3:E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zoomScaleNormal="100" workbookViewId="0">
      <selection activeCell="A2" sqref="A2:A3"/>
    </sheetView>
  </sheetViews>
  <sheetFormatPr defaultColWidth="9.1796875" defaultRowHeight="12.5"/>
  <cols>
    <col min="1" max="2" width="9.1796875" style="3"/>
    <col min="3" max="3" width="10.54296875" style="3" bestFit="1" customWidth="1"/>
    <col min="4" max="4" width="9.26953125" style="3" bestFit="1" customWidth="1"/>
    <col min="5" max="5" width="9.1796875" style="3"/>
    <col min="6" max="6" width="9.81640625" style="3" customWidth="1"/>
    <col min="7" max="7" width="9.81640625" style="3" bestFit="1" customWidth="1"/>
    <col min="8" max="8" width="9.26953125" style="3" bestFit="1" customWidth="1"/>
    <col min="9" max="9" width="13.26953125" style="3" customWidth="1"/>
    <col min="10" max="10" width="9.453125" style="3" customWidth="1"/>
    <col min="11" max="11" width="9.1796875" style="3"/>
    <col min="12" max="12" width="11.7265625" style="3" bestFit="1" customWidth="1"/>
    <col min="13" max="13" width="11.81640625" style="3" bestFit="1" customWidth="1"/>
    <col min="14" max="16384" width="9.1796875" style="3"/>
  </cols>
  <sheetData>
    <row r="1" spans="1:15" ht="15" customHeight="1">
      <c r="A1" s="231" t="s">
        <v>1214</v>
      </c>
      <c r="B1" s="231"/>
      <c r="F1" s="228"/>
      <c r="G1" s="228"/>
      <c r="I1" s="231"/>
      <c r="J1" s="232"/>
      <c r="K1" s="147"/>
    </row>
    <row r="2" spans="1:15" ht="41.25" customHeight="1">
      <c r="A2" s="631" t="s">
        <v>594</v>
      </c>
      <c r="B2" s="631" t="s">
        <v>681</v>
      </c>
      <c r="C2" s="637" t="s">
        <v>958</v>
      </c>
      <c r="D2" s="651"/>
      <c r="E2" s="638"/>
      <c r="F2" s="636" t="s">
        <v>959</v>
      </c>
      <c r="G2" s="636"/>
      <c r="H2" s="636"/>
      <c r="I2" s="636" t="s">
        <v>960</v>
      </c>
      <c r="J2" s="636"/>
      <c r="K2" s="636"/>
      <c r="L2" s="637" t="s">
        <v>961</v>
      </c>
      <c r="M2" s="638"/>
      <c r="N2" s="637" t="s">
        <v>685</v>
      </c>
      <c r="O2" s="638"/>
    </row>
    <row r="3" spans="1:15" ht="41.25" customHeight="1">
      <c r="A3" s="632"/>
      <c r="B3" s="632"/>
      <c r="C3" s="189" t="s">
        <v>962</v>
      </c>
      <c r="D3" s="189" t="s">
        <v>683</v>
      </c>
      <c r="E3" s="189" t="s">
        <v>953</v>
      </c>
      <c r="F3" s="189" t="s">
        <v>952</v>
      </c>
      <c r="G3" s="189" t="s">
        <v>683</v>
      </c>
      <c r="H3" s="189" t="s">
        <v>953</v>
      </c>
      <c r="I3" s="189" t="s">
        <v>682</v>
      </c>
      <c r="J3" s="189" t="s">
        <v>683</v>
      </c>
      <c r="K3" s="208" t="s">
        <v>953</v>
      </c>
      <c r="L3" s="189" t="s">
        <v>683</v>
      </c>
      <c r="M3" s="189" t="s">
        <v>953</v>
      </c>
      <c r="N3" s="189" t="s">
        <v>684</v>
      </c>
      <c r="O3" s="189" t="s">
        <v>944</v>
      </c>
    </row>
    <row r="4" spans="1:15" ht="13">
      <c r="A4" s="210" t="s">
        <v>28</v>
      </c>
      <c r="B4" s="233">
        <v>257</v>
      </c>
      <c r="C4" s="233">
        <v>3195.8932</v>
      </c>
      <c r="D4" s="233">
        <v>683893</v>
      </c>
      <c r="E4" s="233">
        <v>14772.164009300001</v>
      </c>
      <c r="F4" s="233">
        <v>1155.8499999999999</v>
      </c>
      <c r="G4" s="233">
        <v>115585</v>
      </c>
      <c r="H4" s="233">
        <v>4062.66</v>
      </c>
      <c r="I4" s="233">
        <v>55312169</v>
      </c>
      <c r="J4" s="233">
        <v>55312169</v>
      </c>
      <c r="K4" s="233">
        <v>18901.566963199999</v>
      </c>
      <c r="L4" s="233">
        <v>56111647</v>
      </c>
      <c r="M4" s="233">
        <v>37735.500702500001</v>
      </c>
      <c r="N4" s="233">
        <v>129291</v>
      </c>
      <c r="O4" s="233">
        <v>77</v>
      </c>
    </row>
    <row r="5" spans="1:15" ht="13">
      <c r="A5" s="210" t="s">
        <v>29</v>
      </c>
      <c r="B5" s="233">
        <f>SUM(B6:B16)</f>
        <v>237</v>
      </c>
      <c r="C5" s="233">
        <f t="shared" ref="C5:M5" si="0">SUM(C6:C16)</f>
        <v>829.13900000000001</v>
      </c>
      <c r="D5" s="233">
        <f t="shared" si="0"/>
        <v>249722</v>
      </c>
      <c r="E5" s="233">
        <f t="shared" si="0"/>
        <v>4920.9076280000008</v>
      </c>
      <c r="F5" s="233">
        <f t="shared" si="0"/>
        <v>2232.7799999999997</v>
      </c>
      <c r="G5" s="233">
        <f t="shared" si="0"/>
        <v>223278</v>
      </c>
      <c r="H5" s="233">
        <f t="shared" si="0"/>
        <v>6793.0704699999997</v>
      </c>
      <c r="I5" s="233">
        <f t="shared" si="0"/>
        <v>72383331</v>
      </c>
      <c r="J5" s="233">
        <f t="shared" si="0"/>
        <v>72383331</v>
      </c>
      <c r="K5" s="233">
        <f t="shared" si="0"/>
        <v>25483.67278022</v>
      </c>
      <c r="L5" s="233">
        <f t="shared" si="0"/>
        <v>72856331</v>
      </c>
      <c r="M5" s="233">
        <f t="shared" si="0"/>
        <v>37197.657178220004</v>
      </c>
      <c r="N5" s="233">
        <f>N16</f>
        <v>102529</v>
      </c>
      <c r="O5" s="233">
        <f>O16</f>
        <v>70.599999999999994</v>
      </c>
    </row>
    <row r="6" spans="1:15" ht="13">
      <c r="A6" s="178">
        <v>43556</v>
      </c>
      <c r="B6" s="234">
        <v>20</v>
      </c>
      <c r="C6" s="234">
        <v>39.5</v>
      </c>
      <c r="D6" s="234">
        <v>18822</v>
      </c>
      <c r="E6" s="234">
        <v>240.06</v>
      </c>
      <c r="F6" s="234">
        <v>157.54</v>
      </c>
      <c r="G6" s="234">
        <v>15754</v>
      </c>
      <c r="H6" s="234">
        <v>536.39</v>
      </c>
      <c r="I6" s="234">
        <v>10661364</v>
      </c>
      <c r="J6" s="234">
        <v>10661364</v>
      </c>
      <c r="K6" s="235">
        <v>3677.36</v>
      </c>
      <c r="L6" s="218">
        <v>10695940</v>
      </c>
      <c r="M6" s="218">
        <v>4453.8100000000004</v>
      </c>
      <c r="N6" s="234">
        <v>172820</v>
      </c>
      <c r="O6" s="235">
        <v>80.44</v>
      </c>
    </row>
    <row r="7" spans="1:15" ht="13">
      <c r="A7" s="178">
        <v>43587</v>
      </c>
      <c r="B7" s="234">
        <v>23</v>
      </c>
      <c r="C7" s="234">
        <v>80.63</v>
      </c>
      <c r="D7" s="234">
        <v>28978</v>
      </c>
      <c r="E7" s="234">
        <v>425.51</v>
      </c>
      <c r="F7" s="234">
        <v>191.12</v>
      </c>
      <c r="G7" s="234">
        <v>19112</v>
      </c>
      <c r="H7" s="234">
        <v>645.58000000000004</v>
      </c>
      <c r="I7" s="234">
        <v>10814735</v>
      </c>
      <c r="J7" s="234">
        <v>10814735</v>
      </c>
      <c r="K7" s="235">
        <v>3731.7</v>
      </c>
      <c r="L7" s="218">
        <v>10862825</v>
      </c>
      <c r="M7" s="218">
        <v>4802.8</v>
      </c>
      <c r="N7" s="234">
        <v>85247</v>
      </c>
      <c r="O7" s="235">
        <v>64.7</v>
      </c>
    </row>
    <row r="8" spans="1:15" ht="13">
      <c r="A8" s="178">
        <v>43619</v>
      </c>
      <c r="B8" s="234">
        <v>20</v>
      </c>
      <c r="C8" s="234">
        <v>71.486999999999995</v>
      </c>
      <c r="D8" s="234">
        <v>29511</v>
      </c>
      <c r="E8" s="234">
        <v>528.39</v>
      </c>
      <c r="F8" s="234">
        <v>177.92</v>
      </c>
      <c r="G8" s="234">
        <v>17792</v>
      </c>
      <c r="H8" s="234">
        <v>568.47</v>
      </c>
      <c r="I8" s="234">
        <v>4455234</v>
      </c>
      <c r="J8" s="234">
        <v>4455234</v>
      </c>
      <c r="K8" s="235">
        <v>1530.22</v>
      </c>
      <c r="L8" s="218">
        <v>4502537</v>
      </c>
      <c r="M8" s="218">
        <v>2627.08</v>
      </c>
      <c r="N8" s="234">
        <v>46453</v>
      </c>
      <c r="O8" s="235">
        <v>56.09</v>
      </c>
    </row>
    <row r="9" spans="1:15" ht="13">
      <c r="A9" s="178">
        <v>43650</v>
      </c>
      <c r="B9" s="234">
        <v>23</v>
      </c>
      <c r="C9" s="234">
        <v>68.66</v>
      </c>
      <c r="D9" s="234">
        <v>36689</v>
      </c>
      <c r="E9" s="234">
        <v>728.31</v>
      </c>
      <c r="F9" s="234">
        <v>221.76</v>
      </c>
      <c r="G9" s="234">
        <v>22176</v>
      </c>
      <c r="H9" s="234">
        <v>651.19000000000005</v>
      </c>
      <c r="I9" s="234">
        <v>2814222</v>
      </c>
      <c r="J9" s="234">
        <v>2814222</v>
      </c>
      <c r="K9" s="235">
        <v>969.24</v>
      </c>
      <c r="L9" s="218">
        <v>2873087</v>
      </c>
      <c r="M9" s="218">
        <v>2348.7399999999998</v>
      </c>
      <c r="N9" s="234">
        <v>14199</v>
      </c>
      <c r="O9" s="235">
        <v>45.36</v>
      </c>
    </row>
    <row r="10" spans="1:15" ht="13">
      <c r="A10" s="178">
        <v>43682</v>
      </c>
      <c r="B10" s="234">
        <v>21</v>
      </c>
      <c r="C10" s="234">
        <v>94.04</v>
      </c>
      <c r="D10" s="234">
        <v>35451</v>
      </c>
      <c r="E10" s="234">
        <v>729.24</v>
      </c>
      <c r="F10" s="234">
        <v>209.83</v>
      </c>
      <c r="G10" s="234">
        <v>20983</v>
      </c>
      <c r="H10" s="234">
        <v>574.79</v>
      </c>
      <c r="I10" s="234">
        <v>3736441</v>
      </c>
      <c r="J10" s="234">
        <v>3736441</v>
      </c>
      <c r="K10" s="235">
        <v>1330.67</v>
      </c>
      <c r="L10" s="218">
        <v>3792875</v>
      </c>
      <c r="M10" s="218">
        <v>2634.69</v>
      </c>
      <c r="N10" s="234">
        <v>24406</v>
      </c>
      <c r="O10" s="235">
        <v>44.61</v>
      </c>
    </row>
    <row r="11" spans="1:15" ht="13">
      <c r="A11" s="178">
        <v>43714</v>
      </c>
      <c r="B11" s="234">
        <v>21</v>
      </c>
      <c r="C11" s="234">
        <v>72.48</v>
      </c>
      <c r="D11" s="234">
        <v>27642</v>
      </c>
      <c r="E11" s="234">
        <v>557.74860000000001</v>
      </c>
      <c r="F11" s="234">
        <v>145.76</v>
      </c>
      <c r="G11" s="234">
        <v>14576</v>
      </c>
      <c r="H11" s="234">
        <v>415.28379999999999</v>
      </c>
      <c r="I11" s="234">
        <v>2205851</v>
      </c>
      <c r="J11" s="234">
        <v>2205851</v>
      </c>
      <c r="K11" s="235">
        <v>788.31439999999998</v>
      </c>
      <c r="L11" s="218">
        <v>2248069</v>
      </c>
      <c r="M11" s="218">
        <v>1761.3631</v>
      </c>
      <c r="N11" s="234">
        <v>15565</v>
      </c>
      <c r="O11" s="235">
        <v>35.9</v>
      </c>
    </row>
    <row r="12" spans="1:15" ht="13">
      <c r="A12" s="178">
        <v>43745</v>
      </c>
      <c r="B12" s="234">
        <v>23</v>
      </c>
      <c r="C12" s="234">
        <v>71.25</v>
      </c>
      <c r="D12" s="234">
        <v>13481</v>
      </c>
      <c r="E12" s="234">
        <v>333.78902800000026</v>
      </c>
      <c r="F12" s="234">
        <v>211.34</v>
      </c>
      <c r="G12" s="234">
        <v>21134</v>
      </c>
      <c r="H12" s="234">
        <v>591.96666999999957</v>
      </c>
      <c r="I12" s="234">
        <v>6853393</v>
      </c>
      <c r="J12" s="234">
        <v>6853393</v>
      </c>
      <c r="K12" s="235">
        <v>2436.5883802200046</v>
      </c>
      <c r="L12" s="218">
        <v>6888008</v>
      </c>
      <c r="M12" s="218">
        <v>3362.3440782200046</v>
      </c>
      <c r="N12" s="234">
        <v>11387</v>
      </c>
      <c r="O12" s="235">
        <v>38.840000000000003</v>
      </c>
    </row>
    <row r="13" spans="1:15" ht="13">
      <c r="A13" s="178">
        <v>43777</v>
      </c>
      <c r="B13" s="234">
        <v>21</v>
      </c>
      <c r="C13" s="234">
        <v>73.933000000000007</v>
      </c>
      <c r="D13" s="234">
        <v>9889</v>
      </c>
      <c r="E13" s="234">
        <v>268.25</v>
      </c>
      <c r="F13" s="234">
        <v>214.69</v>
      </c>
      <c r="G13" s="234">
        <v>21469</v>
      </c>
      <c r="H13" s="234">
        <v>607.29999999999995</v>
      </c>
      <c r="I13" s="234">
        <v>6328638</v>
      </c>
      <c r="J13" s="234">
        <v>6328638</v>
      </c>
      <c r="K13" s="235">
        <v>2263.85</v>
      </c>
      <c r="L13" s="218">
        <v>6359996</v>
      </c>
      <c r="M13" s="218">
        <v>3139.3999999999996</v>
      </c>
      <c r="N13" s="234">
        <v>54054</v>
      </c>
      <c r="O13" s="235">
        <v>50.02</v>
      </c>
    </row>
    <row r="14" spans="1:15" ht="13">
      <c r="A14" s="178">
        <v>43808</v>
      </c>
      <c r="B14" s="234">
        <v>21</v>
      </c>
      <c r="C14" s="234">
        <v>77.352000000000004</v>
      </c>
      <c r="D14" s="234">
        <v>10896</v>
      </c>
      <c r="E14" s="234">
        <v>289.63</v>
      </c>
      <c r="F14" s="234">
        <v>227.12</v>
      </c>
      <c r="G14" s="234">
        <v>22712</v>
      </c>
      <c r="H14" s="234">
        <v>673.99</v>
      </c>
      <c r="I14" s="234">
        <v>6645391</v>
      </c>
      <c r="J14" s="234">
        <v>6645391</v>
      </c>
      <c r="K14" s="235">
        <v>2368.6</v>
      </c>
      <c r="L14" s="218">
        <v>6678999</v>
      </c>
      <c r="M14" s="218">
        <v>3332.21</v>
      </c>
      <c r="N14" s="234">
        <v>6788</v>
      </c>
      <c r="O14" s="235">
        <v>38.83</v>
      </c>
    </row>
    <row r="15" spans="1:15" ht="13">
      <c r="A15" s="178">
        <v>43840</v>
      </c>
      <c r="B15" s="234">
        <v>23</v>
      </c>
      <c r="C15" s="234">
        <v>92.596000000000004</v>
      </c>
      <c r="D15" s="234">
        <v>19723</v>
      </c>
      <c r="E15" s="234">
        <v>428.81</v>
      </c>
      <c r="F15" s="234">
        <v>251.27</v>
      </c>
      <c r="G15" s="234">
        <v>25127</v>
      </c>
      <c r="H15" s="234">
        <v>814.08</v>
      </c>
      <c r="I15" s="234">
        <v>9374244</v>
      </c>
      <c r="J15" s="234">
        <v>9374244</v>
      </c>
      <c r="K15" s="235">
        <v>3346.01</v>
      </c>
      <c r="L15" s="218">
        <v>9419094</v>
      </c>
      <c r="M15" s="218">
        <v>4588.8999999999996</v>
      </c>
      <c r="N15" s="234">
        <v>17586</v>
      </c>
      <c r="O15" s="235">
        <v>67.959999999999994</v>
      </c>
    </row>
    <row r="16" spans="1:15" ht="13">
      <c r="A16" s="178">
        <v>43872</v>
      </c>
      <c r="B16" s="234">
        <v>21</v>
      </c>
      <c r="C16" s="234">
        <v>87.210999999999999</v>
      </c>
      <c r="D16" s="234">
        <v>18640</v>
      </c>
      <c r="E16" s="234">
        <v>391.17</v>
      </c>
      <c r="F16" s="234">
        <v>224.43</v>
      </c>
      <c r="G16" s="234">
        <v>22443</v>
      </c>
      <c r="H16" s="234">
        <v>714.03</v>
      </c>
      <c r="I16" s="234">
        <v>8493818</v>
      </c>
      <c r="J16" s="234">
        <v>8493818</v>
      </c>
      <c r="K16" s="235">
        <v>3041.12</v>
      </c>
      <c r="L16" s="218">
        <v>8534901</v>
      </c>
      <c r="M16" s="218">
        <v>4146.32</v>
      </c>
      <c r="N16" s="234">
        <v>102529</v>
      </c>
      <c r="O16" s="235">
        <v>70.599999999999994</v>
      </c>
    </row>
    <row r="17" spans="1:12" ht="14.5">
      <c r="A17" s="236" t="str">
        <f>'[1]65'!A18</f>
        <v>$ indicates as on February 28, 2020</v>
      </c>
      <c r="B17" s="195"/>
      <c r="F17" s="237"/>
      <c r="I17" s="238"/>
    </row>
    <row r="18" spans="1:12" ht="13">
      <c r="A18" s="236" t="s">
        <v>963</v>
      </c>
      <c r="B18" s="239"/>
      <c r="I18" s="239"/>
      <c r="J18" s="239"/>
      <c r="K18" s="239"/>
      <c r="L18" s="239"/>
    </row>
    <row r="19" spans="1:12" ht="13.5" customHeight="1">
      <c r="A19" s="183" t="s">
        <v>964</v>
      </c>
    </row>
  </sheetData>
  <mergeCells count="7">
    <mergeCell ref="I2:K2"/>
    <mergeCell ref="L2:M2"/>
    <mergeCell ref="N2:O2"/>
    <mergeCell ref="A2:A3"/>
    <mergeCell ref="B2:B3"/>
    <mergeCell ref="C2:E2"/>
    <mergeCell ref="F2:H2"/>
  </mergeCells>
  <pageMargins left="0.78431372549019618" right="0.78431372549019618" top="0.98039215686274517" bottom="0.98039215686274517" header="0.50980392156862753" footer="0.50980392156862753"/>
  <pageSetup paperSize="9" scale="87" orientation="landscape" useFirstPageNumber="1"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zoomScaleNormal="100" workbookViewId="0">
      <selection activeCell="A2" sqref="A2:A3"/>
    </sheetView>
  </sheetViews>
  <sheetFormatPr defaultColWidth="9.1796875" defaultRowHeight="12.5"/>
  <cols>
    <col min="1" max="7" width="9.1796875" style="3"/>
    <col min="8" max="8" width="13.7265625" style="3" customWidth="1"/>
    <col min="9" max="9" width="10.453125" style="3" customWidth="1"/>
    <col min="10" max="15" width="9.1796875" style="3"/>
    <col min="16" max="16" width="10.81640625" style="3" bestFit="1" customWidth="1"/>
    <col min="17" max="17" width="11.26953125" style="3" customWidth="1"/>
    <col min="18" max="18" width="9.1796875" style="3" customWidth="1"/>
    <col min="19" max="16384" width="9.1796875" style="3"/>
  </cols>
  <sheetData>
    <row r="1" spans="1:18" ht="14.5">
      <c r="A1" s="628" t="s">
        <v>1215</v>
      </c>
      <c r="B1" s="628"/>
      <c r="C1" s="628"/>
      <c r="D1" s="628"/>
      <c r="E1" s="628"/>
      <c r="F1" s="628"/>
      <c r="G1" s="628"/>
      <c r="H1" s="628"/>
      <c r="I1" s="628"/>
      <c r="J1" s="628"/>
      <c r="K1" s="628"/>
      <c r="L1" s="628"/>
      <c r="M1" s="628"/>
      <c r="N1" s="628"/>
      <c r="O1" s="628"/>
      <c r="P1" s="628"/>
      <c r="Q1" s="628"/>
      <c r="R1" s="628"/>
    </row>
    <row r="2" spans="1:18" ht="30" customHeight="1">
      <c r="A2" s="636" t="s">
        <v>594</v>
      </c>
      <c r="B2" s="636" t="s">
        <v>681</v>
      </c>
      <c r="C2" s="636" t="s">
        <v>965</v>
      </c>
      <c r="D2" s="636"/>
      <c r="E2" s="636"/>
      <c r="F2" s="636" t="s">
        <v>966</v>
      </c>
      <c r="G2" s="636"/>
      <c r="H2" s="636"/>
      <c r="I2" s="636" t="s">
        <v>967</v>
      </c>
      <c r="J2" s="636"/>
      <c r="K2" s="636"/>
      <c r="L2" s="637" t="s">
        <v>666</v>
      </c>
      <c r="M2" s="651"/>
      <c r="N2" s="638"/>
      <c r="O2" s="637" t="s">
        <v>93</v>
      </c>
      <c r="P2" s="638"/>
      <c r="Q2" s="636" t="s">
        <v>685</v>
      </c>
      <c r="R2" s="636"/>
    </row>
    <row r="3" spans="1:18" ht="39">
      <c r="A3" s="636"/>
      <c r="B3" s="636"/>
      <c r="C3" s="189" t="s">
        <v>968</v>
      </c>
      <c r="D3" s="189" t="s">
        <v>683</v>
      </c>
      <c r="E3" s="189" t="s">
        <v>953</v>
      </c>
      <c r="F3" s="189" t="s">
        <v>968</v>
      </c>
      <c r="G3" s="189" t="s">
        <v>683</v>
      </c>
      <c r="H3" s="189" t="s">
        <v>953</v>
      </c>
      <c r="I3" s="189" t="s">
        <v>968</v>
      </c>
      <c r="J3" s="189" t="s">
        <v>683</v>
      </c>
      <c r="K3" s="189" t="s">
        <v>953</v>
      </c>
      <c r="L3" s="189" t="s">
        <v>968</v>
      </c>
      <c r="M3" s="189" t="s">
        <v>683</v>
      </c>
      <c r="N3" s="189" t="s">
        <v>953</v>
      </c>
      <c r="O3" s="189" t="s">
        <v>683</v>
      </c>
      <c r="P3" s="189" t="s">
        <v>953</v>
      </c>
      <c r="Q3" s="189" t="s">
        <v>943</v>
      </c>
      <c r="R3" s="189" t="s">
        <v>944</v>
      </c>
    </row>
    <row r="4" spans="1:18" ht="13">
      <c r="A4" s="210" t="s">
        <v>28</v>
      </c>
      <c r="B4" s="233">
        <v>128</v>
      </c>
      <c r="C4" s="240">
        <v>2.1000000000000001E-2</v>
      </c>
      <c r="D4" s="233">
        <v>21</v>
      </c>
      <c r="E4" s="240">
        <v>0.99</v>
      </c>
      <c r="F4" s="240">
        <v>0.7716409999999998</v>
      </c>
      <c r="G4" s="233">
        <v>103678</v>
      </c>
      <c r="H4" s="233">
        <v>28079.572847000003</v>
      </c>
      <c r="I4" s="240">
        <v>1.0504774897680764</v>
      </c>
      <c r="J4" s="233">
        <v>77</v>
      </c>
      <c r="K4" s="233">
        <v>4.2851400000000002</v>
      </c>
      <c r="L4" s="233">
        <v>793.41525000000001</v>
      </c>
      <c r="M4" s="233">
        <v>101429</v>
      </c>
      <c r="N4" s="233">
        <v>4718.8899999999994</v>
      </c>
      <c r="O4" s="233">
        <f>D4+G4+J4+M4</f>
        <v>205205</v>
      </c>
      <c r="P4" s="233">
        <v>32803.747987000002</v>
      </c>
      <c r="Q4" s="233">
        <v>1052</v>
      </c>
      <c r="R4" s="233">
        <v>73.27</v>
      </c>
    </row>
    <row r="5" spans="1:18" ht="13">
      <c r="A5" s="210" t="s">
        <v>29</v>
      </c>
      <c r="B5" s="233">
        <f>SUM(B6:B15)</f>
        <v>216</v>
      </c>
      <c r="C5" s="240">
        <f t="shared" ref="C5:P5" si="0">SUM(C6:C16)</f>
        <v>0.874</v>
      </c>
      <c r="D5" s="241">
        <f t="shared" si="0"/>
        <v>874</v>
      </c>
      <c r="E5" s="241">
        <f t="shared" si="0"/>
        <v>39.275199999999998</v>
      </c>
      <c r="F5" s="240">
        <f t="shared" si="0"/>
        <v>0.49380000000000018</v>
      </c>
      <c r="G5" s="241">
        <f t="shared" si="0"/>
        <v>41364</v>
      </c>
      <c r="H5" s="241">
        <f t="shared" si="0"/>
        <v>8700.1511850000006</v>
      </c>
      <c r="I5" s="233">
        <f t="shared" si="0"/>
        <v>377.54433336971351</v>
      </c>
      <c r="J5" s="233">
        <f t="shared" si="0"/>
        <v>27674</v>
      </c>
      <c r="K5" s="233">
        <f t="shared" si="0"/>
        <v>1123.47</v>
      </c>
      <c r="L5" s="233">
        <f t="shared" si="0"/>
        <v>6495.2145</v>
      </c>
      <c r="M5" s="233">
        <f t="shared" si="0"/>
        <v>784661</v>
      </c>
      <c r="N5" s="233">
        <f t="shared" si="0"/>
        <v>34309.708845000001</v>
      </c>
      <c r="O5" s="233">
        <f t="shared" si="0"/>
        <v>854573</v>
      </c>
      <c r="P5" s="233">
        <f t="shared" si="0"/>
        <v>44172.605230000001</v>
      </c>
      <c r="Q5" s="233">
        <f>Q16</f>
        <v>42</v>
      </c>
      <c r="R5" s="233">
        <f>R16</f>
        <v>1.52</v>
      </c>
    </row>
    <row r="6" spans="1:18" ht="13">
      <c r="A6" s="178">
        <v>43556</v>
      </c>
      <c r="B6" s="234">
        <v>20</v>
      </c>
      <c r="C6" s="242">
        <v>7.0000000000000001E-3</v>
      </c>
      <c r="D6" s="234">
        <v>7</v>
      </c>
      <c r="E6" s="235">
        <v>0.33</v>
      </c>
      <c r="F6" s="243">
        <v>0.10979000000000001</v>
      </c>
      <c r="G6" s="234">
        <v>10431</v>
      </c>
      <c r="H6" s="235">
        <v>2217.9</v>
      </c>
      <c r="I6" s="234">
        <v>0</v>
      </c>
      <c r="J6" s="234">
        <v>0</v>
      </c>
      <c r="K6" s="235">
        <v>0</v>
      </c>
      <c r="L6" s="234">
        <v>416.61799999999999</v>
      </c>
      <c r="M6" s="235">
        <v>55862</v>
      </c>
      <c r="N6" s="235">
        <v>2771.82</v>
      </c>
      <c r="O6" s="234">
        <v>66300</v>
      </c>
      <c r="P6" s="234">
        <v>4990.05</v>
      </c>
      <c r="Q6" s="234">
        <v>1175</v>
      </c>
      <c r="R6" s="234">
        <v>106.29</v>
      </c>
    </row>
    <row r="7" spans="1:18" ht="13">
      <c r="A7" s="178">
        <v>43587</v>
      </c>
      <c r="B7" s="234">
        <v>23</v>
      </c>
      <c r="C7" s="244">
        <v>0.59299999999999997</v>
      </c>
      <c r="D7" s="234">
        <v>593</v>
      </c>
      <c r="E7" s="235">
        <v>26.89995</v>
      </c>
      <c r="F7" s="243">
        <v>0.11944</v>
      </c>
      <c r="G7" s="234">
        <v>10612</v>
      </c>
      <c r="H7" s="235">
        <v>2130.89</v>
      </c>
      <c r="I7" s="234">
        <v>0</v>
      </c>
      <c r="J7" s="234">
        <v>0</v>
      </c>
      <c r="K7" s="235">
        <v>0</v>
      </c>
      <c r="L7" s="234">
        <v>557.32375000000002</v>
      </c>
      <c r="M7" s="235">
        <v>71863</v>
      </c>
      <c r="N7" s="235">
        <v>3483.45</v>
      </c>
      <c r="O7" s="234">
        <v>83068</v>
      </c>
      <c r="P7" s="234">
        <v>5641.2399499999992</v>
      </c>
      <c r="Q7" s="234">
        <v>1002</v>
      </c>
      <c r="R7" s="234">
        <v>93.23</v>
      </c>
    </row>
    <row r="8" spans="1:18" ht="13">
      <c r="A8" s="178">
        <v>43619</v>
      </c>
      <c r="B8" s="234">
        <v>20</v>
      </c>
      <c r="C8" s="244">
        <v>0.26800000000000002</v>
      </c>
      <c r="D8" s="234">
        <v>268</v>
      </c>
      <c r="E8" s="235">
        <v>11.78</v>
      </c>
      <c r="F8" s="243">
        <v>3.1960000000000002E-2</v>
      </c>
      <c r="G8" s="234">
        <v>8371</v>
      </c>
      <c r="H8" s="235">
        <v>1745.05</v>
      </c>
      <c r="I8" s="234">
        <v>0</v>
      </c>
      <c r="J8" s="234">
        <v>0</v>
      </c>
      <c r="K8" s="235">
        <v>0</v>
      </c>
      <c r="L8" s="234">
        <v>499.64575000000002</v>
      </c>
      <c r="M8" s="235">
        <v>57567</v>
      </c>
      <c r="N8" s="235">
        <v>2631.23</v>
      </c>
      <c r="O8" s="234">
        <v>66206</v>
      </c>
      <c r="P8" s="234">
        <v>4388.0599999999995</v>
      </c>
      <c r="Q8" s="234">
        <v>861</v>
      </c>
      <c r="R8" s="234">
        <v>84.88</v>
      </c>
    </row>
    <row r="9" spans="1:18" ht="13">
      <c r="A9" s="178">
        <v>43650</v>
      </c>
      <c r="B9" s="234">
        <v>23</v>
      </c>
      <c r="C9" s="244">
        <v>6.0000000000000001E-3</v>
      </c>
      <c r="D9" s="234">
        <v>6</v>
      </c>
      <c r="E9" s="245">
        <v>0.26524999999999999</v>
      </c>
      <c r="F9" s="243">
        <v>0.12353</v>
      </c>
      <c r="G9" s="234">
        <v>4762</v>
      </c>
      <c r="H9" s="235">
        <v>713.12</v>
      </c>
      <c r="I9" s="234">
        <v>0</v>
      </c>
      <c r="J9" s="234">
        <v>0</v>
      </c>
      <c r="K9" s="235">
        <v>0</v>
      </c>
      <c r="L9" s="234">
        <v>767.02800000000002</v>
      </c>
      <c r="M9" s="235">
        <v>86098</v>
      </c>
      <c r="N9" s="235">
        <v>4062.41</v>
      </c>
      <c r="O9" s="234">
        <v>90866</v>
      </c>
      <c r="P9" s="234">
        <v>4775.7952500000001</v>
      </c>
      <c r="Q9" s="234">
        <v>621</v>
      </c>
      <c r="R9" s="234">
        <v>35.22</v>
      </c>
    </row>
    <row r="10" spans="1:18" ht="13">
      <c r="A10" s="178">
        <v>43682</v>
      </c>
      <c r="B10" s="234">
        <v>21</v>
      </c>
      <c r="C10" s="245">
        <v>0</v>
      </c>
      <c r="D10" s="234">
        <v>0</v>
      </c>
      <c r="E10" s="245">
        <v>0</v>
      </c>
      <c r="F10" s="243">
        <v>6.0740000000000002E-2</v>
      </c>
      <c r="G10" s="234">
        <v>2734</v>
      </c>
      <c r="H10" s="235">
        <v>521.28</v>
      </c>
      <c r="I10" s="234">
        <v>0</v>
      </c>
      <c r="J10" s="234">
        <v>0</v>
      </c>
      <c r="K10" s="235">
        <v>0</v>
      </c>
      <c r="L10" s="234">
        <v>845.90255000000002</v>
      </c>
      <c r="M10" s="235">
        <v>96810</v>
      </c>
      <c r="N10" s="235">
        <v>4491.3999999999996</v>
      </c>
      <c r="O10" s="234">
        <v>99544</v>
      </c>
      <c r="P10" s="234">
        <v>5012.6799999999994</v>
      </c>
      <c r="Q10" s="234">
        <v>431</v>
      </c>
      <c r="R10" s="234">
        <v>34.214185000000008</v>
      </c>
    </row>
    <row r="11" spans="1:18" ht="13">
      <c r="A11" s="178">
        <v>43714</v>
      </c>
      <c r="B11" s="234">
        <v>21</v>
      </c>
      <c r="C11" s="235">
        <v>0</v>
      </c>
      <c r="D11" s="234">
        <v>0</v>
      </c>
      <c r="E11" s="245">
        <v>0</v>
      </c>
      <c r="F11" s="243">
        <v>3.9490000000000004E-2</v>
      </c>
      <c r="G11" s="234">
        <v>2164</v>
      </c>
      <c r="H11" s="235">
        <v>523.60118499999999</v>
      </c>
      <c r="I11" s="234">
        <v>0</v>
      </c>
      <c r="J11" s="234">
        <v>0</v>
      </c>
      <c r="K11" s="235">
        <v>0</v>
      </c>
      <c r="L11" s="234">
        <v>693.44484999999997</v>
      </c>
      <c r="M11" s="235">
        <v>80867</v>
      </c>
      <c r="N11" s="235">
        <v>3378.8488450000004</v>
      </c>
      <c r="O11" s="234">
        <v>83031</v>
      </c>
      <c r="P11" s="234">
        <v>3902.4500300000004</v>
      </c>
      <c r="Q11" s="234">
        <v>368</v>
      </c>
      <c r="R11" s="234">
        <v>27.07</v>
      </c>
    </row>
    <row r="12" spans="1:18" ht="13">
      <c r="A12" s="178">
        <v>43745</v>
      </c>
      <c r="B12" s="234">
        <v>23</v>
      </c>
      <c r="C12" s="235">
        <v>0</v>
      </c>
      <c r="D12" s="234">
        <v>0</v>
      </c>
      <c r="E12" s="245">
        <v>0</v>
      </c>
      <c r="F12" s="243">
        <v>6.6100000000000004E-3</v>
      </c>
      <c r="G12" s="234">
        <v>958</v>
      </c>
      <c r="H12" s="235">
        <v>317.45999999999998</v>
      </c>
      <c r="I12" s="234">
        <v>0</v>
      </c>
      <c r="J12" s="234">
        <v>0</v>
      </c>
      <c r="K12" s="235">
        <v>0</v>
      </c>
      <c r="L12" s="234">
        <v>618.87639999999999</v>
      </c>
      <c r="M12" s="235">
        <v>69871</v>
      </c>
      <c r="N12" s="235">
        <v>2778.13</v>
      </c>
      <c r="O12" s="234">
        <v>70829</v>
      </c>
      <c r="P12" s="234">
        <v>3095.59</v>
      </c>
      <c r="Q12" s="234">
        <v>800</v>
      </c>
      <c r="R12" s="234">
        <v>45.22</v>
      </c>
    </row>
    <row r="13" spans="1:18" ht="13">
      <c r="A13" s="178">
        <v>43777</v>
      </c>
      <c r="B13" s="234">
        <v>21</v>
      </c>
      <c r="C13" s="235">
        <v>0</v>
      </c>
      <c r="D13" s="234">
        <v>0</v>
      </c>
      <c r="E13" s="245">
        <v>0</v>
      </c>
      <c r="F13" s="246">
        <v>1.1899999999999999E-3</v>
      </c>
      <c r="G13" s="234">
        <v>289</v>
      </c>
      <c r="H13" s="235">
        <v>102.15</v>
      </c>
      <c r="I13" s="234">
        <v>0</v>
      </c>
      <c r="J13" s="234">
        <v>0</v>
      </c>
      <c r="K13" s="235">
        <v>0</v>
      </c>
      <c r="L13" s="234">
        <v>760.95240000000001</v>
      </c>
      <c r="M13" s="235">
        <v>84600</v>
      </c>
      <c r="N13" s="235">
        <v>3519.76</v>
      </c>
      <c r="O13" s="234">
        <v>84889</v>
      </c>
      <c r="P13" s="234">
        <v>3621.9100000000003</v>
      </c>
      <c r="Q13" s="234">
        <v>124</v>
      </c>
      <c r="R13" s="234">
        <v>7.3559740000000007</v>
      </c>
    </row>
    <row r="14" spans="1:18" ht="13">
      <c r="A14" s="178">
        <v>43808</v>
      </c>
      <c r="B14" s="234">
        <v>21</v>
      </c>
      <c r="C14" s="235">
        <v>0</v>
      </c>
      <c r="D14" s="234">
        <v>0</v>
      </c>
      <c r="E14" s="245">
        <v>0</v>
      </c>
      <c r="F14" s="247">
        <v>1.3000000000000002E-4</v>
      </c>
      <c r="G14" s="234">
        <v>131</v>
      </c>
      <c r="H14" s="235">
        <v>49.92</v>
      </c>
      <c r="I14" s="234">
        <v>0</v>
      </c>
      <c r="J14" s="234">
        <v>0</v>
      </c>
      <c r="K14" s="235">
        <v>0</v>
      </c>
      <c r="L14" s="234">
        <v>794.92600000000004</v>
      </c>
      <c r="M14" s="235">
        <v>89848</v>
      </c>
      <c r="N14" s="235">
        <v>3636.65</v>
      </c>
      <c r="O14" s="234">
        <v>89979</v>
      </c>
      <c r="P14" s="234">
        <v>3686.57</v>
      </c>
      <c r="Q14" s="234">
        <v>98</v>
      </c>
      <c r="R14" s="234">
        <v>8.27</v>
      </c>
    </row>
    <row r="15" spans="1:18" ht="13">
      <c r="A15" s="178">
        <v>43840</v>
      </c>
      <c r="B15" s="234">
        <v>23</v>
      </c>
      <c r="C15" s="235">
        <v>0</v>
      </c>
      <c r="D15" s="234">
        <v>0</v>
      </c>
      <c r="E15" s="245">
        <v>0</v>
      </c>
      <c r="F15" s="247">
        <v>1.9000000000000001E-4</v>
      </c>
      <c r="G15" s="234">
        <v>186</v>
      </c>
      <c r="H15" s="235">
        <v>74.42</v>
      </c>
      <c r="I15" s="219">
        <v>140.7094133697135</v>
      </c>
      <c r="J15" s="219">
        <v>10314</v>
      </c>
      <c r="K15" s="248">
        <v>432.1</v>
      </c>
      <c r="L15" s="234">
        <v>268.75259999999997</v>
      </c>
      <c r="M15" s="235">
        <v>46503</v>
      </c>
      <c r="N15" s="235">
        <v>1826.49</v>
      </c>
      <c r="O15" s="234">
        <v>57003</v>
      </c>
      <c r="P15" s="234">
        <v>2333.0100000000002</v>
      </c>
      <c r="Q15" s="234">
        <v>162</v>
      </c>
      <c r="R15" s="234">
        <v>6.52</v>
      </c>
    </row>
    <row r="16" spans="1:18" ht="13">
      <c r="A16" s="178">
        <v>43872</v>
      </c>
      <c r="B16" s="234">
        <v>21</v>
      </c>
      <c r="C16" s="235">
        <v>0</v>
      </c>
      <c r="D16" s="234">
        <v>0</v>
      </c>
      <c r="E16" s="245">
        <v>0</v>
      </c>
      <c r="F16" s="246">
        <v>7.2999999999999996E-4</v>
      </c>
      <c r="G16" s="234">
        <v>726</v>
      </c>
      <c r="H16" s="235">
        <v>304.36</v>
      </c>
      <c r="I16" s="219">
        <v>236.83492000000001</v>
      </c>
      <c r="J16" s="219">
        <v>17360</v>
      </c>
      <c r="K16" s="248">
        <v>691.37</v>
      </c>
      <c r="L16" s="234">
        <v>271.74420000000003</v>
      </c>
      <c r="M16" s="235">
        <v>44772</v>
      </c>
      <c r="N16" s="235">
        <v>1729.52</v>
      </c>
      <c r="O16" s="234">
        <v>62858</v>
      </c>
      <c r="P16" s="234">
        <v>2725.25</v>
      </c>
      <c r="Q16" s="234">
        <v>42</v>
      </c>
      <c r="R16" s="234">
        <v>1.52</v>
      </c>
    </row>
    <row r="17" spans="1:18" ht="13">
      <c r="A17" s="166" t="str">
        <f>'[1]1'!A8</f>
        <v>$ indicates as on February 28, 2020</v>
      </c>
      <c r="B17" s="249"/>
      <c r="C17" s="249"/>
      <c r="D17" s="249"/>
      <c r="E17" s="249"/>
      <c r="F17" s="249"/>
      <c r="G17" s="249"/>
      <c r="H17" s="201">
        <f>(H16-H15)/H15*100</f>
        <v>308.97608169846814</v>
      </c>
      <c r="I17" s="201"/>
      <c r="J17" s="201"/>
      <c r="K17" s="201">
        <f>(K16-K15)/K15*100</f>
        <v>60.002314279102052</v>
      </c>
      <c r="L17" s="201"/>
      <c r="M17" s="201"/>
      <c r="N17" s="201"/>
      <c r="O17" s="201"/>
      <c r="P17" s="201"/>
      <c r="Q17" s="250"/>
      <c r="R17" s="251"/>
    </row>
    <row r="18" spans="1:18" ht="13">
      <c r="A18" s="652" t="s">
        <v>969</v>
      </c>
      <c r="B18" s="652"/>
      <c r="C18" s="652"/>
      <c r="D18" s="652"/>
      <c r="E18" s="652"/>
      <c r="F18" s="652"/>
      <c r="G18" s="652"/>
      <c r="H18" s="652"/>
      <c r="I18" s="652"/>
      <c r="J18" s="252"/>
      <c r="K18" s="252"/>
      <c r="L18" s="252"/>
      <c r="M18" s="252"/>
      <c r="N18" s="252"/>
      <c r="O18" s="252"/>
      <c r="P18" s="252"/>
      <c r="Q18" s="250"/>
      <c r="R18" s="251"/>
    </row>
    <row r="19" spans="1:18" ht="13">
      <c r="A19" s="183" t="s">
        <v>498</v>
      </c>
      <c r="B19" s="166"/>
      <c r="C19" s="166"/>
      <c r="D19" s="166"/>
      <c r="E19" s="166"/>
      <c r="F19" s="166"/>
      <c r="G19" s="199"/>
      <c r="H19" s="201"/>
      <c r="I19" s="203"/>
      <c r="J19" s="199"/>
      <c r="K19" s="199"/>
      <c r="L19" s="253"/>
      <c r="M19" s="199"/>
      <c r="N19" s="201"/>
      <c r="O19" s="166"/>
      <c r="P19" s="166"/>
      <c r="Q19" s="166"/>
      <c r="R19" s="166"/>
    </row>
    <row r="20" spans="1:18" ht="13">
      <c r="A20" s="183"/>
      <c r="B20" s="166"/>
      <c r="C20" s="166"/>
      <c r="D20" s="166"/>
      <c r="E20" s="166"/>
      <c r="F20" s="166"/>
      <c r="G20" s="166"/>
      <c r="H20" s="166"/>
      <c r="I20" s="199"/>
      <c r="J20" s="166" t="s">
        <v>926</v>
      </c>
      <c r="K20" s="166"/>
      <c r="L20" s="166"/>
      <c r="M20" s="166"/>
      <c r="N20" s="166"/>
      <c r="O20" s="166"/>
      <c r="P20" s="166"/>
      <c r="Q20" s="166"/>
      <c r="R20" s="166"/>
    </row>
    <row r="22" spans="1:18">
      <c r="P22" s="254"/>
    </row>
    <row r="23" spans="1:18">
      <c r="H23" s="254"/>
      <c r="P23" s="254"/>
      <c r="Q23" s="254"/>
    </row>
    <row r="24" spans="1:18">
      <c r="H24" s="254"/>
      <c r="P24" s="254"/>
    </row>
    <row r="25" spans="1:18">
      <c r="P25" s="254"/>
    </row>
    <row r="26" spans="1:18">
      <c r="H26" s="254"/>
      <c r="P26" s="254"/>
    </row>
  </sheetData>
  <mergeCells count="10">
    <mergeCell ref="O2:P2"/>
    <mergeCell ref="Q2:R2"/>
    <mergeCell ref="A18:I18"/>
    <mergeCell ref="A1:R1"/>
    <mergeCell ref="A2:A3"/>
    <mergeCell ref="B2:B3"/>
    <mergeCell ref="C2:E2"/>
    <mergeCell ref="F2:H2"/>
    <mergeCell ref="I2:K2"/>
    <mergeCell ref="L2:N2"/>
  </mergeCells>
  <pageMargins left="0.78431372549019618" right="0.78431372549019618" top="0.98039215686274517" bottom="0.98039215686274517" header="0.50980392156862753" footer="0.50980392156862753"/>
  <pageSetup paperSize="9" scale="49"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workbookViewId="0">
      <selection activeCell="C5" sqref="C5:C15"/>
    </sheetView>
  </sheetViews>
  <sheetFormatPr defaultColWidth="9.1796875" defaultRowHeight="14.5"/>
  <cols>
    <col min="1" max="1" width="17.7265625" style="93" customWidth="1"/>
    <col min="2" max="2" width="17" style="93" customWidth="1"/>
    <col min="3" max="3" width="18" style="93" customWidth="1"/>
    <col min="4" max="4" width="4.81640625" style="93" bestFit="1" customWidth="1"/>
    <col min="5" max="16384" width="9.1796875" style="93"/>
  </cols>
  <sheetData>
    <row r="1" spans="1:15" ht="15.75" customHeight="1">
      <c r="A1" s="491" t="s">
        <v>888</v>
      </c>
      <c r="B1" s="491"/>
      <c r="C1" s="491"/>
    </row>
    <row r="2" spans="1:15" s="113" customFormat="1">
      <c r="A2" s="116" t="s">
        <v>149</v>
      </c>
      <c r="B2" s="117" t="s">
        <v>122</v>
      </c>
      <c r="C2" s="118" t="s">
        <v>883</v>
      </c>
    </row>
    <row r="3" spans="1:15" s="113" customFormat="1">
      <c r="A3" s="119" t="s">
        <v>28</v>
      </c>
      <c r="B3" s="120">
        <v>110</v>
      </c>
      <c r="C3" s="121">
        <v>1844</v>
      </c>
    </row>
    <row r="4" spans="1:15" s="113" customFormat="1">
      <c r="A4" s="119" t="s">
        <v>29</v>
      </c>
      <c r="B4" s="120">
        <f>SUM(B5:B22)</f>
        <v>42</v>
      </c>
      <c r="C4" s="120">
        <f>SUM(C5:C21)</f>
        <v>479.12279999999993</v>
      </c>
    </row>
    <row r="5" spans="1:15" s="113" customFormat="1">
      <c r="A5" s="122" t="s">
        <v>99</v>
      </c>
      <c r="B5" s="123">
        <v>4</v>
      </c>
      <c r="C5" s="124">
        <v>61.945599999999999</v>
      </c>
    </row>
    <row r="6" spans="1:15" s="113" customFormat="1">
      <c r="A6" s="122">
        <v>43586</v>
      </c>
      <c r="B6" s="123">
        <v>5</v>
      </c>
      <c r="C6" s="124">
        <v>105.83000000000001</v>
      </c>
    </row>
    <row r="7" spans="1:15" s="113" customFormat="1">
      <c r="A7" s="122">
        <v>43617</v>
      </c>
      <c r="B7" s="123">
        <v>6</v>
      </c>
      <c r="C7" s="124">
        <v>72.124800000000008</v>
      </c>
    </row>
    <row r="8" spans="1:15" s="113" customFormat="1">
      <c r="A8" s="122">
        <v>43647</v>
      </c>
      <c r="B8" s="123">
        <v>4</v>
      </c>
      <c r="C8" s="124">
        <v>40.574799999999996</v>
      </c>
    </row>
    <row r="9" spans="1:15" s="113" customFormat="1">
      <c r="A9" s="122">
        <v>43678</v>
      </c>
      <c r="B9" s="123">
        <v>2</v>
      </c>
      <c r="C9" s="124">
        <v>7.5299999999999994</v>
      </c>
    </row>
    <row r="10" spans="1:15" s="113" customFormat="1">
      <c r="A10" s="122">
        <v>43710</v>
      </c>
      <c r="B10" s="123">
        <v>5</v>
      </c>
      <c r="C10" s="124">
        <v>34.452799999999996</v>
      </c>
    </row>
    <row r="11" spans="1:15" s="113" customFormat="1">
      <c r="A11" s="122">
        <v>43740</v>
      </c>
      <c r="B11" s="123">
        <v>3</v>
      </c>
      <c r="C11" s="124">
        <v>37.632800000000003</v>
      </c>
    </row>
    <row r="12" spans="1:15" s="113" customFormat="1">
      <c r="A12" s="122">
        <v>43771</v>
      </c>
      <c r="B12" s="123">
        <v>3</v>
      </c>
      <c r="C12" s="124">
        <v>30.536999999999999</v>
      </c>
    </row>
    <row r="13" spans="1:15" s="113" customFormat="1">
      <c r="A13" s="122">
        <v>43801</v>
      </c>
      <c r="B13" s="123">
        <v>2</v>
      </c>
      <c r="C13" s="124">
        <v>18.03</v>
      </c>
    </row>
    <row r="14" spans="1:15" s="113" customFormat="1">
      <c r="A14" s="122">
        <v>43832</v>
      </c>
      <c r="B14" s="123">
        <v>6</v>
      </c>
      <c r="C14" s="124">
        <v>56.184999999999995</v>
      </c>
    </row>
    <row r="15" spans="1:15" s="113" customFormat="1">
      <c r="A15" s="105">
        <v>43864</v>
      </c>
      <c r="B15" s="107">
        <v>2</v>
      </c>
      <c r="C15" s="108">
        <v>14.28</v>
      </c>
    </row>
    <row r="16" spans="1:15" s="113" customFormat="1" ht="15" customHeight="1">
      <c r="A16" s="492" t="s">
        <v>887</v>
      </c>
      <c r="B16" s="492"/>
      <c r="C16" s="492"/>
      <c r="D16" s="125"/>
      <c r="E16" s="125"/>
      <c r="F16" s="125"/>
      <c r="G16" s="125"/>
      <c r="H16" s="125"/>
      <c r="I16" s="125"/>
      <c r="J16" s="125"/>
      <c r="K16" s="125"/>
      <c r="L16" s="125"/>
      <c r="M16" s="125"/>
      <c r="N16" s="125"/>
      <c r="O16" s="125"/>
    </row>
    <row r="17" spans="1:3" s="113" customFormat="1">
      <c r="A17" s="490" t="s">
        <v>124</v>
      </c>
      <c r="B17" s="490"/>
      <c r="C17" s="490"/>
    </row>
    <row r="18" spans="1:3" s="113" customFormat="1"/>
  </sheetData>
  <mergeCells count="3">
    <mergeCell ref="A17:C17"/>
    <mergeCell ref="A1:C1"/>
    <mergeCell ref="A16:C16"/>
  </mergeCells>
  <pageMargins left="0.78431372549019618" right="0.78431372549019618" top="0.98039215686274517" bottom="0.98039215686274517" header="0.50980392156862753" footer="0.50980392156862753"/>
  <pageSetup paperSize="9" scale="54" orientation="portrait"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Normal="100" workbookViewId="0">
      <selection activeCell="A2" sqref="A2:A3"/>
    </sheetView>
  </sheetViews>
  <sheetFormatPr defaultColWidth="9.1796875" defaultRowHeight="12.5"/>
  <cols>
    <col min="1" max="7" width="9.1796875" style="3"/>
    <col min="8" max="8" width="9.7265625" style="3" bestFit="1" customWidth="1"/>
    <col min="9" max="12" width="9.1796875" style="3"/>
    <col min="13" max="13" width="9.453125" style="3" bestFit="1" customWidth="1"/>
    <col min="14" max="16384" width="9.1796875" style="3"/>
  </cols>
  <sheetData>
    <row r="1" spans="1:12" ht="14.5">
      <c r="A1" s="255" t="s">
        <v>1216</v>
      </c>
    </row>
    <row r="2" spans="1:12" ht="36.75" customHeight="1">
      <c r="A2" s="636" t="s">
        <v>594</v>
      </c>
      <c r="B2" s="636" t="s">
        <v>681</v>
      </c>
      <c r="C2" s="636" t="s">
        <v>966</v>
      </c>
      <c r="D2" s="636"/>
      <c r="E2" s="636"/>
      <c r="F2" s="637" t="s">
        <v>669</v>
      </c>
      <c r="G2" s="651"/>
      <c r="H2" s="638"/>
      <c r="I2" s="637" t="s">
        <v>93</v>
      </c>
      <c r="J2" s="638"/>
      <c r="K2" s="189" t="s">
        <v>685</v>
      </c>
      <c r="L2" s="189"/>
    </row>
    <row r="3" spans="1:12" ht="39">
      <c r="A3" s="636"/>
      <c r="B3" s="636"/>
      <c r="C3" s="189" t="s">
        <v>970</v>
      </c>
      <c r="D3" s="189" t="s">
        <v>683</v>
      </c>
      <c r="E3" s="189" t="s">
        <v>953</v>
      </c>
      <c r="F3" s="189" t="s">
        <v>970</v>
      </c>
      <c r="G3" s="187" t="s">
        <v>683</v>
      </c>
      <c r="H3" s="187" t="s">
        <v>941</v>
      </c>
      <c r="I3" s="187" t="s">
        <v>683</v>
      </c>
      <c r="J3" s="187" t="s">
        <v>941</v>
      </c>
      <c r="K3" s="189" t="s">
        <v>943</v>
      </c>
      <c r="L3" s="189" t="s">
        <v>944</v>
      </c>
    </row>
    <row r="4" spans="1:12" ht="13">
      <c r="A4" s="210" t="s">
        <v>28</v>
      </c>
      <c r="B4" s="233">
        <v>120</v>
      </c>
      <c r="C4" s="233">
        <v>148.73920000000004</v>
      </c>
      <c r="D4" s="233">
        <v>36315</v>
      </c>
      <c r="E4" s="233">
        <v>3374.5538409999999</v>
      </c>
      <c r="F4" s="233">
        <v>10584</v>
      </c>
      <c r="G4" s="233">
        <v>10584</v>
      </c>
      <c r="H4" s="233">
        <v>69.264048000000003</v>
      </c>
      <c r="I4" s="233">
        <v>46899</v>
      </c>
      <c r="J4" s="233">
        <v>3443.8178889999999</v>
      </c>
      <c r="K4" s="233">
        <v>159</v>
      </c>
      <c r="L4" s="233">
        <v>6.59</v>
      </c>
    </row>
    <row r="5" spans="1:12" ht="13">
      <c r="A5" s="210" t="s">
        <v>29</v>
      </c>
      <c r="B5" s="233">
        <f>SUM(B6:B16)</f>
        <v>237</v>
      </c>
      <c r="C5" s="240">
        <f t="shared" ref="C5:J5" si="0">SUM(C6:C16)</f>
        <v>2.1700000000000004E-2</v>
      </c>
      <c r="D5" s="233">
        <f t="shared" si="0"/>
        <v>64294</v>
      </c>
      <c r="E5" s="233">
        <f t="shared" si="0"/>
        <v>5704.6612580000001</v>
      </c>
      <c r="F5" s="240">
        <f t="shared" si="0"/>
        <v>1.004E-2</v>
      </c>
      <c r="G5" s="233">
        <f t="shared" si="0"/>
        <v>78972</v>
      </c>
      <c r="H5" s="233">
        <f t="shared" si="0"/>
        <v>564.87678099999994</v>
      </c>
      <c r="I5" s="233">
        <f t="shared" si="0"/>
        <v>143266</v>
      </c>
      <c r="J5" s="233">
        <f t="shared" si="0"/>
        <v>6269.2432200000003</v>
      </c>
      <c r="K5" s="233">
        <f>K16</f>
        <v>90</v>
      </c>
      <c r="L5" s="233">
        <f>L16</f>
        <v>3.9</v>
      </c>
    </row>
    <row r="6" spans="1:12" ht="13">
      <c r="A6" s="178">
        <v>43556</v>
      </c>
      <c r="B6" s="234">
        <v>20</v>
      </c>
      <c r="C6" s="256">
        <v>6.0000000000000001E-3</v>
      </c>
      <c r="D6" s="234">
        <v>12468</v>
      </c>
      <c r="E6" s="234">
        <v>431.038769</v>
      </c>
      <c r="F6" s="242">
        <v>1.1999999999999999E-3</v>
      </c>
      <c r="G6" s="234">
        <v>8443</v>
      </c>
      <c r="H6" s="234">
        <v>58.747573000000003</v>
      </c>
      <c r="I6" s="234">
        <v>20911</v>
      </c>
      <c r="J6" s="234">
        <v>489.78634199999982</v>
      </c>
      <c r="K6" s="234">
        <v>91</v>
      </c>
      <c r="L6" s="234">
        <v>4.3600000000000003</v>
      </c>
    </row>
    <row r="7" spans="1:12" ht="13">
      <c r="A7" s="178">
        <v>43587</v>
      </c>
      <c r="B7" s="234">
        <v>23</v>
      </c>
      <c r="C7" s="256">
        <v>2E-3</v>
      </c>
      <c r="D7" s="234">
        <v>11227</v>
      </c>
      <c r="E7" s="234">
        <v>387.13313599999987</v>
      </c>
      <c r="F7" s="242">
        <v>1.1999999999999999E-3</v>
      </c>
      <c r="G7" s="234">
        <v>8973</v>
      </c>
      <c r="H7" s="234">
        <v>55.178641000000006</v>
      </c>
      <c r="I7" s="234">
        <v>20200</v>
      </c>
      <c r="J7" s="234">
        <v>442.31177699999989</v>
      </c>
      <c r="K7" s="234">
        <v>45</v>
      </c>
      <c r="L7" s="234">
        <v>1.27</v>
      </c>
    </row>
    <row r="8" spans="1:12" ht="13">
      <c r="A8" s="178">
        <v>43619</v>
      </c>
      <c r="B8" s="234">
        <v>20</v>
      </c>
      <c r="C8" s="256">
        <v>2E-3</v>
      </c>
      <c r="D8" s="234">
        <v>11423</v>
      </c>
      <c r="E8" s="234">
        <v>393.84103099999999</v>
      </c>
      <c r="F8" s="257">
        <v>1E-4</v>
      </c>
      <c r="G8" s="234">
        <v>6097</v>
      </c>
      <c r="H8" s="234">
        <v>39.873722000000001</v>
      </c>
      <c r="I8" s="234">
        <v>17520</v>
      </c>
      <c r="J8" s="235">
        <v>433.71475299999997</v>
      </c>
      <c r="K8" s="234">
        <v>97</v>
      </c>
      <c r="L8" s="234">
        <v>4.53</v>
      </c>
    </row>
    <row r="9" spans="1:12" ht="13">
      <c r="A9" s="178">
        <v>43650</v>
      </c>
      <c r="B9" s="234">
        <v>23</v>
      </c>
      <c r="C9" s="256">
        <v>1E-3</v>
      </c>
      <c r="D9" s="234">
        <v>9026</v>
      </c>
      <c r="E9" s="234">
        <v>441.80685799999992</v>
      </c>
      <c r="F9" s="242">
        <v>1.2999999999999999E-3</v>
      </c>
      <c r="G9" s="234">
        <v>9686</v>
      </c>
      <c r="H9" s="234">
        <v>61.487960999999999</v>
      </c>
      <c r="I9" s="234">
        <v>18712</v>
      </c>
      <c r="J9" s="235">
        <v>503</v>
      </c>
      <c r="K9" s="234">
        <v>131</v>
      </c>
      <c r="L9" s="234">
        <v>7.47</v>
      </c>
    </row>
    <row r="10" spans="1:12" ht="13">
      <c r="A10" s="178">
        <v>43682</v>
      </c>
      <c r="B10" s="234">
        <v>21</v>
      </c>
      <c r="C10" s="256">
        <v>4.0000000000000001E-3</v>
      </c>
      <c r="D10" s="234">
        <v>5496</v>
      </c>
      <c r="E10" s="234">
        <v>1395.7626149999999</v>
      </c>
      <c r="F10" s="242">
        <v>1.6000000000000001E-3</v>
      </c>
      <c r="G10" s="234">
        <v>11937</v>
      </c>
      <c r="H10" s="234">
        <v>93.209343999999987</v>
      </c>
      <c r="I10" s="234">
        <v>17433</v>
      </c>
      <c r="J10" s="235">
        <v>1488.9719589999997</v>
      </c>
      <c r="K10" s="234">
        <v>539</v>
      </c>
      <c r="L10" s="234">
        <v>25.42</v>
      </c>
    </row>
    <row r="11" spans="1:12" ht="13">
      <c r="A11" s="178">
        <v>43714</v>
      </c>
      <c r="B11" s="234">
        <v>21</v>
      </c>
      <c r="C11" s="256">
        <v>2E-3</v>
      </c>
      <c r="D11" s="234">
        <v>3294</v>
      </c>
      <c r="E11" s="234">
        <v>869.56843899999978</v>
      </c>
      <c r="F11" s="242">
        <v>1.1999999999999999E-3</v>
      </c>
      <c r="G11" s="234">
        <v>8985</v>
      </c>
      <c r="H11" s="234">
        <v>65.47432400000001</v>
      </c>
      <c r="I11" s="234">
        <v>12279</v>
      </c>
      <c r="J11" s="235">
        <v>935.04276299999981</v>
      </c>
      <c r="K11" s="234">
        <v>86</v>
      </c>
      <c r="L11" s="234">
        <v>24.25</v>
      </c>
    </row>
    <row r="12" spans="1:12" ht="13">
      <c r="A12" s="178">
        <v>43745</v>
      </c>
      <c r="B12" s="234">
        <v>23</v>
      </c>
      <c r="C12" s="256">
        <v>2E-3</v>
      </c>
      <c r="D12" s="234">
        <v>2863</v>
      </c>
      <c r="E12" s="234">
        <v>821.66112399999997</v>
      </c>
      <c r="F12" s="242">
        <v>1.2999999999999999E-3</v>
      </c>
      <c r="G12" s="234">
        <v>9306</v>
      </c>
      <c r="H12" s="234">
        <v>45.232478</v>
      </c>
      <c r="I12" s="234">
        <v>12169</v>
      </c>
      <c r="J12" s="235">
        <v>866.89360199999999</v>
      </c>
      <c r="K12" s="234">
        <v>127</v>
      </c>
      <c r="L12" s="234">
        <v>37.729999999999997</v>
      </c>
    </row>
    <row r="13" spans="1:12" ht="13">
      <c r="A13" s="178">
        <v>43777</v>
      </c>
      <c r="B13" s="234">
        <v>21</v>
      </c>
      <c r="C13" s="256">
        <v>2E-3</v>
      </c>
      <c r="D13" s="234">
        <v>2216</v>
      </c>
      <c r="E13" s="234">
        <v>669.08322400000009</v>
      </c>
      <c r="F13" s="242">
        <v>1.2999999999999999E-3</v>
      </c>
      <c r="G13" s="234">
        <v>9501</v>
      </c>
      <c r="H13" s="234">
        <v>51.928727000000002</v>
      </c>
      <c r="I13" s="234">
        <v>11717</v>
      </c>
      <c r="J13" s="235">
        <v>721.01195100000018</v>
      </c>
      <c r="K13" s="234">
        <v>92</v>
      </c>
      <c r="L13" s="234">
        <v>6.09</v>
      </c>
    </row>
    <row r="14" spans="1:12" ht="13">
      <c r="A14" s="178">
        <v>43808</v>
      </c>
      <c r="B14" s="234">
        <v>21</v>
      </c>
      <c r="C14" s="246">
        <v>2.0000000000000001E-4</v>
      </c>
      <c r="D14" s="234">
        <v>1632</v>
      </c>
      <c r="E14" s="234">
        <v>94.786948999999993</v>
      </c>
      <c r="F14" s="242">
        <v>5.9999999999999995E-4</v>
      </c>
      <c r="G14" s="234">
        <v>4311</v>
      </c>
      <c r="H14" s="234">
        <v>23.738381000000004</v>
      </c>
      <c r="I14" s="234">
        <v>5943</v>
      </c>
      <c r="J14" s="235">
        <v>118.52533</v>
      </c>
      <c r="K14" s="234">
        <v>57</v>
      </c>
      <c r="L14" s="234">
        <v>6.15</v>
      </c>
    </row>
    <row r="15" spans="1:12" ht="13">
      <c r="A15" s="178">
        <v>43840</v>
      </c>
      <c r="B15" s="234">
        <v>23</v>
      </c>
      <c r="C15" s="246">
        <v>2.9999999999999997E-4</v>
      </c>
      <c r="D15" s="234">
        <v>2299</v>
      </c>
      <c r="E15" s="234">
        <v>100.77466</v>
      </c>
      <c r="F15" s="258">
        <v>4.0000000000000003E-5</v>
      </c>
      <c r="G15" s="234">
        <v>263</v>
      </c>
      <c r="H15" s="234">
        <v>11.858969999999999</v>
      </c>
      <c r="I15" s="234">
        <v>2562</v>
      </c>
      <c r="J15" s="235">
        <v>112.63363</v>
      </c>
      <c r="K15" s="234">
        <v>31</v>
      </c>
      <c r="L15" s="234">
        <v>3.48</v>
      </c>
    </row>
    <row r="16" spans="1:12" ht="13">
      <c r="A16" s="178">
        <v>43872</v>
      </c>
      <c r="B16" s="234">
        <v>21</v>
      </c>
      <c r="C16" s="246">
        <f>0.2/1000</f>
        <v>2.0000000000000001E-4</v>
      </c>
      <c r="D16" s="234">
        <v>2350</v>
      </c>
      <c r="E16" s="234">
        <v>99.204453000000015</v>
      </c>
      <c r="F16" s="257">
        <f>0.2/1000</f>
        <v>2.0000000000000001E-4</v>
      </c>
      <c r="G16" s="234">
        <v>1470</v>
      </c>
      <c r="H16" s="234">
        <v>58.146659999999997</v>
      </c>
      <c r="I16" s="234">
        <v>3820</v>
      </c>
      <c r="J16" s="235">
        <v>157.351113</v>
      </c>
      <c r="K16" s="234">
        <v>90</v>
      </c>
      <c r="L16" s="234">
        <v>3.9</v>
      </c>
    </row>
    <row r="17" spans="1:15" ht="13">
      <c r="A17" s="166" t="str">
        <f>'[1]1'!A8</f>
        <v>$ indicates as on February 28, 2020</v>
      </c>
      <c r="E17" s="259"/>
      <c r="H17" s="259"/>
      <c r="J17" s="259"/>
    </row>
    <row r="18" spans="1:15">
      <c r="A18" s="653" t="s">
        <v>971</v>
      </c>
      <c r="B18" s="653"/>
      <c r="C18" s="653"/>
      <c r="D18" s="653"/>
      <c r="E18" s="653"/>
      <c r="F18" s="653"/>
      <c r="G18" s="653"/>
      <c r="H18" s="653"/>
      <c r="I18" s="653"/>
      <c r="J18" s="653"/>
      <c r="K18" s="653"/>
      <c r="L18" s="653"/>
    </row>
    <row r="19" spans="1:15" ht="13">
      <c r="A19" s="183" t="s">
        <v>200</v>
      </c>
      <c r="J19" s="3" t="s">
        <v>926</v>
      </c>
    </row>
    <row r="20" spans="1:15" ht="13">
      <c r="A20" s="183"/>
    </row>
    <row r="25" spans="1:15">
      <c r="M25" s="237"/>
      <c r="N25" s="237"/>
      <c r="O25" s="237"/>
    </row>
    <row r="26" spans="1:15">
      <c r="M26" s="237"/>
      <c r="N26" s="237"/>
      <c r="O26" s="237"/>
    </row>
    <row r="27" spans="1:15">
      <c r="M27" s="237"/>
      <c r="N27" s="237"/>
      <c r="O27" s="237"/>
    </row>
    <row r="28" spans="1:15">
      <c r="M28" s="237"/>
      <c r="N28" s="237"/>
      <c r="O28" s="237"/>
    </row>
    <row r="29" spans="1:15">
      <c r="M29" s="237"/>
      <c r="N29" s="237"/>
      <c r="O29" s="237"/>
    </row>
    <row r="33" spans="16:16">
      <c r="P33" s="237"/>
    </row>
  </sheetData>
  <mergeCells count="6">
    <mergeCell ref="A18:L18"/>
    <mergeCell ref="A2:A3"/>
    <mergeCell ref="B2:B3"/>
    <mergeCell ref="C2:E2"/>
    <mergeCell ref="F2:H2"/>
    <mergeCell ref="I2:J2"/>
  </mergeCells>
  <pageMargins left="0.78431372549019618" right="0.78431372549019618" top="0.98039215686274517" bottom="0.98039215686274517" header="0.50980392156862753" footer="0.50980392156862753"/>
  <pageSetup paperSize="9" scale="78" orientation="portrait" useFirstPageNumber="1"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zoomScaleNormal="100" workbookViewId="0">
      <selection activeCell="A2" sqref="A2:A4"/>
    </sheetView>
  </sheetViews>
  <sheetFormatPr defaultColWidth="9.1796875" defaultRowHeight="13"/>
  <cols>
    <col min="1" max="1" width="9.1796875" style="166" customWidth="1"/>
    <col min="2" max="2" width="9.7265625" style="166" customWidth="1"/>
    <col min="3" max="3" width="7.81640625" style="166" customWidth="1"/>
    <col min="4" max="5" width="9.1796875" style="166"/>
    <col min="6" max="6" width="10.7265625" style="166" customWidth="1"/>
    <col min="7" max="7" width="10.26953125" style="166" customWidth="1"/>
    <col min="8" max="17" width="9.1796875" style="166"/>
    <col min="18" max="18" width="9" style="166" customWidth="1"/>
    <col min="19" max="16384" width="9.1796875" style="166"/>
  </cols>
  <sheetData>
    <row r="1" spans="1:18" s="260" customFormat="1" ht="18" customHeight="1">
      <c r="A1" s="620" t="s">
        <v>1217</v>
      </c>
      <c r="B1" s="620"/>
      <c r="C1" s="620"/>
      <c r="D1" s="620"/>
      <c r="E1" s="620"/>
      <c r="F1" s="620"/>
      <c r="G1" s="620"/>
      <c r="H1" s="620"/>
      <c r="I1" s="620"/>
      <c r="J1" s="620"/>
      <c r="K1" s="620"/>
      <c r="L1" s="620"/>
      <c r="M1" s="620"/>
      <c r="N1" s="620"/>
    </row>
    <row r="2" spans="1:18" ht="17.25" customHeight="1">
      <c r="A2" s="654" t="s">
        <v>121</v>
      </c>
      <c r="B2" s="657" t="s">
        <v>675</v>
      </c>
      <c r="C2" s="658"/>
      <c r="D2" s="658"/>
      <c r="E2" s="659"/>
      <c r="F2" s="657" t="s">
        <v>672</v>
      </c>
      <c r="G2" s="658"/>
      <c r="H2" s="658"/>
      <c r="I2" s="657" t="s">
        <v>925</v>
      </c>
      <c r="J2" s="658"/>
      <c r="K2" s="658"/>
      <c r="L2" s="659"/>
      <c r="M2" s="657" t="s">
        <v>155</v>
      </c>
      <c r="N2" s="658"/>
      <c r="O2" s="658"/>
      <c r="P2" s="659"/>
      <c r="Q2" s="657" t="s">
        <v>156</v>
      </c>
      <c r="R2" s="658"/>
    </row>
    <row r="3" spans="1:18" ht="12.75" customHeight="1">
      <c r="A3" s="655"/>
      <c r="B3" s="660" t="s">
        <v>972</v>
      </c>
      <c r="C3" s="661"/>
      <c r="D3" s="637" t="s">
        <v>973</v>
      </c>
      <c r="E3" s="638"/>
      <c r="F3" s="660" t="s">
        <v>666</v>
      </c>
      <c r="G3" s="662"/>
      <c r="H3" s="661"/>
      <c r="I3" s="660" t="s">
        <v>666</v>
      </c>
      <c r="J3" s="661"/>
      <c r="K3" s="637" t="s">
        <v>974</v>
      </c>
      <c r="L3" s="638"/>
      <c r="M3" s="637" t="s">
        <v>974</v>
      </c>
      <c r="N3" s="638"/>
      <c r="O3" s="637" t="s">
        <v>666</v>
      </c>
      <c r="P3" s="638"/>
      <c r="Q3" s="637" t="s">
        <v>974</v>
      </c>
      <c r="R3" s="638"/>
    </row>
    <row r="4" spans="1:18">
      <c r="A4" s="656"/>
      <c r="B4" s="261" t="s">
        <v>236</v>
      </c>
      <c r="C4" s="261" t="s">
        <v>975</v>
      </c>
      <c r="D4" s="261" t="s">
        <v>236</v>
      </c>
      <c r="E4" s="261" t="s">
        <v>975</v>
      </c>
      <c r="F4" s="261" t="s">
        <v>236</v>
      </c>
      <c r="G4" s="261" t="s">
        <v>975</v>
      </c>
      <c r="H4" s="261" t="s">
        <v>686</v>
      </c>
      <c r="I4" s="261" t="s">
        <v>236</v>
      </c>
      <c r="J4" s="261" t="s">
        <v>975</v>
      </c>
      <c r="K4" s="261" t="s">
        <v>236</v>
      </c>
      <c r="L4" s="261" t="s">
        <v>975</v>
      </c>
      <c r="M4" s="261" t="s">
        <v>236</v>
      </c>
      <c r="N4" s="261" t="s">
        <v>975</v>
      </c>
      <c r="O4" s="261" t="s">
        <v>236</v>
      </c>
      <c r="P4" s="261" t="s">
        <v>975</v>
      </c>
      <c r="Q4" s="261" t="s">
        <v>236</v>
      </c>
      <c r="R4" s="261" t="s">
        <v>975</v>
      </c>
    </row>
    <row r="5" spans="1:18" s="174" customFormat="1">
      <c r="A5" s="170" t="s">
        <v>28</v>
      </c>
      <c r="B5" s="262">
        <v>38.24843636704783</v>
      </c>
      <c r="C5" s="262">
        <v>61.75156363295217</v>
      </c>
      <c r="D5" s="262">
        <v>27.622798014852613</v>
      </c>
      <c r="E5" s="262">
        <v>72.377201985147394</v>
      </c>
      <c r="F5" s="263">
        <v>44.124684505659182</v>
      </c>
      <c r="G5" s="263">
        <v>55.463657380271655</v>
      </c>
      <c r="H5" s="264">
        <v>0.41165811406914354</v>
      </c>
      <c r="I5" s="263">
        <v>7.19</v>
      </c>
      <c r="J5" s="263">
        <v>92.81</v>
      </c>
      <c r="K5" s="263">
        <v>45.46</v>
      </c>
      <c r="L5" s="263">
        <v>54.54</v>
      </c>
      <c r="M5" s="263">
        <v>92.954601508123332</v>
      </c>
      <c r="N5" s="263">
        <v>7.0453984918766688</v>
      </c>
      <c r="O5" s="263" t="s">
        <v>833</v>
      </c>
      <c r="P5" s="263" t="s">
        <v>833</v>
      </c>
      <c r="Q5" s="263">
        <v>83.932336774617426</v>
      </c>
      <c r="R5" s="263">
        <v>16.067663225382567</v>
      </c>
    </row>
    <row r="6" spans="1:18" s="174" customFormat="1">
      <c r="A6" s="170" t="s">
        <v>29</v>
      </c>
      <c r="B6" s="262">
        <f t="shared" ref="B6:L6" si="0">AVERAGE(B7:B17)</f>
        <v>37.60393973209063</v>
      </c>
      <c r="C6" s="262">
        <f t="shared" si="0"/>
        <v>62.396060267909363</v>
      </c>
      <c r="D6" s="262">
        <f t="shared" si="0"/>
        <v>35.666666047077257</v>
      </c>
      <c r="E6" s="262">
        <f t="shared" si="0"/>
        <v>64.380806480137736</v>
      </c>
      <c r="F6" s="263">
        <f t="shared" si="0"/>
        <v>46.605608218562459</v>
      </c>
      <c r="G6" s="263">
        <f t="shared" si="0"/>
        <v>52.570849388921758</v>
      </c>
      <c r="H6" s="264">
        <f t="shared" si="0"/>
        <v>0.823542392515762</v>
      </c>
      <c r="I6" s="263">
        <f t="shared" si="0"/>
        <v>55.935419778106308</v>
      </c>
      <c r="J6" s="263">
        <f t="shared" si="0"/>
        <v>44.064580221893685</v>
      </c>
      <c r="K6" s="263">
        <f t="shared" si="0"/>
        <v>68.843899893564853</v>
      </c>
      <c r="L6" s="263">
        <f t="shared" si="0"/>
        <v>31.065191015526064</v>
      </c>
      <c r="M6" s="263">
        <v>18.493073143521997</v>
      </c>
      <c r="N6" s="263">
        <v>3.834983953651204</v>
      </c>
      <c r="O6" s="263">
        <v>51.500858334113929</v>
      </c>
      <c r="P6" s="263">
        <v>26.171084568712871</v>
      </c>
      <c r="Q6" s="263">
        <v>44.716547918850608</v>
      </c>
      <c r="R6" s="263">
        <v>55.283452081149385</v>
      </c>
    </row>
    <row r="7" spans="1:18">
      <c r="A7" s="265">
        <v>43556</v>
      </c>
      <c r="B7" s="266">
        <v>39.596508484151968</v>
      </c>
      <c r="C7" s="266">
        <v>60.403491515848032</v>
      </c>
      <c r="D7" s="266">
        <v>29.710732137800083</v>
      </c>
      <c r="E7" s="266">
        <v>70.289267862199907</v>
      </c>
      <c r="F7" s="267">
        <v>47.493273169772991</v>
      </c>
      <c r="G7" s="267">
        <v>51.791447087313699</v>
      </c>
      <c r="H7" s="268">
        <v>0.71527974291330443</v>
      </c>
      <c r="I7" s="266">
        <v>55.62</v>
      </c>
      <c r="J7" s="266">
        <v>44.38</v>
      </c>
      <c r="K7" s="266">
        <v>64.5</v>
      </c>
      <c r="L7" s="266">
        <v>35.5</v>
      </c>
      <c r="M7" s="267">
        <v>47.508401196808798</v>
      </c>
      <c r="N7" s="267">
        <v>2.4915988031911742</v>
      </c>
      <c r="O7" s="267">
        <v>36.91367970708999</v>
      </c>
      <c r="P7" s="267">
        <v>13.086320292910012</v>
      </c>
      <c r="Q7" s="267">
        <v>50.49049479211488</v>
      </c>
      <c r="R7" s="267">
        <v>49.509505207885113</v>
      </c>
    </row>
    <row r="8" spans="1:18">
      <c r="A8" s="265">
        <v>43587</v>
      </c>
      <c r="B8" s="266">
        <v>39.168118985747583</v>
      </c>
      <c r="C8" s="266">
        <v>60.83188101425241</v>
      </c>
      <c r="D8" s="266">
        <v>31.779738863978025</v>
      </c>
      <c r="E8" s="266">
        <v>68.220261136021975</v>
      </c>
      <c r="F8" s="267">
        <v>47.845121397066698</v>
      </c>
      <c r="G8" s="267">
        <v>51.007977857303629</v>
      </c>
      <c r="H8" s="268">
        <v>1.146900745629666</v>
      </c>
      <c r="I8" s="266">
        <v>53.49</v>
      </c>
      <c r="J8" s="266">
        <v>46.51</v>
      </c>
      <c r="K8" s="266">
        <v>69.47</v>
      </c>
      <c r="L8" s="266">
        <v>30.53</v>
      </c>
      <c r="M8" s="267">
        <v>36.22191775379904</v>
      </c>
      <c r="N8" s="267">
        <v>2.0283621790851347</v>
      </c>
      <c r="O8" s="267">
        <v>42.865947984288262</v>
      </c>
      <c r="P8" s="267">
        <v>18.883772082827573</v>
      </c>
      <c r="Q8" s="267">
        <v>53.341760556377871</v>
      </c>
      <c r="R8" s="267">
        <v>46.658239443622143</v>
      </c>
    </row>
    <row r="9" spans="1:18">
      <c r="A9" s="265">
        <v>43619</v>
      </c>
      <c r="B9" s="266">
        <v>37.470771589425254</v>
      </c>
      <c r="C9" s="266">
        <v>62.529228410574746</v>
      </c>
      <c r="D9" s="266">
        <v>34.631278302372166</v>
      </c>
      <c r="E9" s="266">
        <v>65.368721697627834</v>
      </c>
      <c r="F9" s="267">
        <v>48.485408955570129</v>
      </c>
      <c r="G9" s="267">
        <v>50.599037769858349</v>
      </c>
      <c r="H9" s="268">
        <v>0.91555327457150093</v>
      </c>
      <c r="I9" s="266">
        <v>49.86</v>
      </c>
      <c r="J9" s="266">
        <v>50.14</v>
      </c>
      <c r="K9" s="266">
        <v>63.64</v>
      </c>
      <c r="L9" s="266">
        <v>36.36</v>
      </c>
      <c r="M9" s="267">
        <v>36.436152393387324</v>
      </c>
      <c r="N9" s="267">
        <v>3.6004003876115869</v>
      </c>
      <c r="O9" s="267">
        <v>44.413359859723435</v>
      </c>
      <c r="P9" s="267">
        <v>15.550087359277654</v>
      </c>
      <c r="Q9" s="267">
        <v>56.740178377100314</v>
      </c>
      <c r="R9" s="267">
        <v>43.259821622899693</v>
      </c>
    </row>
    <row r="10" spans="1:18">
      <c r="A10" s="265">
        <v>43650</v>
      </c>
      <c r="B10" s="266">
        <v>35.310649191312457</v>
      </c>
      <c r="C10" s="266">
        <v>64.689350808687536</v>
      </c>
      <c r="D10" s="266">
        <v>34.715477346814936</v>
      </c>
      <c r="E10" s="266">
        <v>65.284522653185064</v>
      </c>
      <c r="F10" s="267">
        <v>49.359589111854895</v>
      </c>
      <c r="G10" s="267">
        <v>49.807594987307482</v>
      </c>
      <c r="H10" s="268">
        <v>0.83281590083762302</v>
      </c>
      <c r="I10" s="266">
        <v>47</v>
      </c>
      <c r="J10" s="266">
        <v>53</v>
      </c>
      <c r="K10" s="266">
        <v>50</v>
      </c>
      <c r="L10" s="266">
        <v>50</v>
      </c>
      <c r="M10" s="269">
        <v>9.4788744485675807</v>
      </c>
      <c r="N10" s="269">
        <v>5.4587386005338967</v>
      </c>
      <c r="O10" s="269">
        <v>56.075511450312909</v>
      </c>
      <c r="P10" s="269">
        <v>28.986875500585612</v>
      </c>
      <c r="Q10" s="267">
        <v>48.062435945719514</v>
      </c>
      <c r="R10" s="267">
        <v>51.937564054280486</v>
      </c>
    </row>
    <row r="11" spans="1:18">
      <c r="A11" s="265">
        <v>43682</v>
      </c>
      <c r="B11" s="266">
        <v>36.142779321762951</v>
      </c>
      <c r="C11" s="266">
        <v>63.857220678237049</v>
      </c>
      <c r="D11" s="266">
        <v>38.270693805220652</v>
      </c>
      <c r="E11" s="266">
        <v>61.729306194779355</v>
      </c>
      <c r="F11" s="267">
        <v>49.141882217060015</v>
      </c>
      <c r="G11" s="267">
        <v>50.038185400716543</v>
      </c>
      <c r="H11" s="268">
        <v>0.81993238222344089</v>
      </c>
      <c r="I11" s="266">
        <v>46.09</v>
      </c>
      <c r="J11" s="266">
        <v>53.91</v>
      </c>
      <c r="K11" s="266">
        <v>52.3</v>
      </c>
      <c r="L11" s="266">
        <v>47.7</v>
      </c>
      <c r="M11" s="269">
        <v>6.85</v>
      </c>
      <c r="N11" s="269">
        <v>3.4</v>
      </c>
      <c r="O11" s="269">
        <v>56.67</v>
      </c>
      <c r="P11" s="269">
        <v>33.08</v>
      </c>
      <c r="Q11" s="267">
        <v>35.08676512288838</v>
      </c>
      <c r="R11" s="267">
        <v>64.91323487711162</v>
      </c>
    </row>
    <row r="12" spans="1:18">
      <c r="A12" s="265">
        <v>43714</v>
      </c>
      <c r="B12" s="266">
        <v>37.08824721663369</v>
      </c>
      <c r="C12" s="266">
        <v>62.911752783366303</v>
      </c>
      <c r="D12" s="266">
        <v>39.554131219652938</v>
      </c>
      <c r="E12" s="266">
        <v>60.44586878034707</v>
      </c>
      <c r="F12" s="267">
        <v>44.875829847849417</v>
      </c>
      <c r="G12" s="267">
        <v>54.362202903329319</v>
      </c>
      <c r="H12" s="268">
        <v>0.76196724882125499</v>
      </c>
      <c r="I12" s="266">
        <v>44.943032745729951</v>
      </c>
      <c r="J12" s="266">
        <v>55.056967254270049</v>
      </c>
      <c r="K12" s="266">
        <v>51.689565802393048</v>
      </c>
      <c r="L12" s="266">
        <v>48.310434197606952</v>
      </c>
      <c r="M12" s="269">
        <v>11.250022822201263</v>
      </c>
      <c r="N12" s="269">
        <v>2.1672197042840802</v>
      </c>
      <c r="O12" s="269">
        <v>62.069851987316795</v>
      </c>
      <c r="P12" s="269">
        <v>24.512905486197859</v>
      </c>
      <c r="Q12" s="267">
        <v>41.18587060814459</v>
      </c>
      <c r="R12" s="267">
        <v>58.814129391855417</v>
      </c>
    </row>
    <row r="13" spans="1:18">
      <c r="A13" s="265">
        <v>43745</v>
      </c>
      <c r="B13" s="266">
        <v>38.599098173757199</v>
      </c>
      <c r="C13" s="266">
        <v>61.400901826242794</v>
      </c>
      <c r="D13" s="266">
        <v>36.979404955444785</v>
      </c>
      <c r="E13" s="266">
        <v>63.020595044555215</v>
      </c>
      <c r="F13" s="267">
        <v>45.187964187401555</v>
      </c>
      <c r="G13" s="267">
        <v>54.214999828887464</v>
      </c>
      <c r="H13" s="268">
        <v>0.59703598371098687</v>
      </c>
      <c r="I13" s="266">
        <v>61.932499171302936</v>
      </c>
      <c r="J13" s="266">
        <v>38.067500828697071</v>
      </c>
      <c r="K13" s="266">
        <v>78.264558782506512</v>
      </c>
      <c r="L13" s="266">
        <v>21.735441217493481</v>
      </c>
      <c r="M13" s="269">
        <v>9.814466298187023</v>
      </c>
      <c r="N13" s="270">
        <v>0.4407081023734773</v>
      </c>
      <c r="O13" s="269">
        <v>69.059484341286748</v>
      </c>
      <c r="P13" s="269">
        <v>20.685341258152754</v>
      </c>
      <c r="Q13" s="267">
        <v>44.557848345961148</v>
      </c>
      <c r="R13" s="267">
        <v>55.442151654038838</v>
      </c>
    </row>
    <row r="14" spans="1:18">
      <c r="A14" s="265">
        <v>43777</v>
      </c>
      <c r="B14" s="266">
        <v>34.325595707909649</v>
      </c>
      <c r="C14" s="266">
        <v>65.674404292090344</v>
      </c>
      <c r="D14" s="266">
        <v>35.357318866016946</v>
      </c>
      <c r="E14" s="266">
        <v>64.642681133983046</v>
      </c>
      <c r="F14" s="267">
        <v>48.332851082199667</v>
      </c>
      <c r="G14" s="267">
        <v>51.13495079368402</v>
      </c>
      <c r="H14" s="268">
        <v>0.53219812411631562</v>
      </c>
      <c r="I14" s="266">
        <v>81.751114377334787</v>
      </c>
      <c r="J14" s="266">
        <v>18.248885622665213</v>
      </c>
      <c r="K14" s="266">
        <v>78.309315029608854</v>
      </c>
      <c r="L14" s="266">
        <v>21.690684970391143</v>
      </c>
      <c r="M14" s="269">
        <v>2.4536072879532123</v>
      </c>
      <c r="N14" s="270">
        <v>0.36664563387716687</v>
      </c>
      <c r="O14" s="269">
        <v>66.64816171371406</v>
      </c>
      <c r="P14" s="269">
        <v>30.531585364455559</v>
      </c>
      <c r="Q14" s="267">
        <v>35.737688070582344</v>
      </c>
      <c r="R14" s="267">
        <v>64.262311929417663</v>
      </c>
    </row>
    <row r="15" spans="1:18">
      <c r="A15" s="265">
        <v>43808</v>
      </c>
      <c r="B15" s="266">
        <v>36.739302566339752</v>
      </c>
      <c r="C15" s="266">
        <v>63.260697433660241</v>
      </c>
      <c r="D15" s="266">
        <v>35.357318866016946</v>
      </c>
      <c r="E15" s="266">
        <v>65.164878933348092</v>
      </c>
      <c r="F15" s="267">
        <v>44.615878834232134</v>
      </c>
      <c r="G15" s="267">
        <v>54.749618223273529</v>
      </c>
      <c r="H15" s="268">
        <v>0.63450294249432548</v>
      </c>
      <c r="I15" s="266">
        <v>68.73</v>
      </c>
      <c r="J15" s="266">
        <v>31.27</v>
      </c>
      <c r="K15" s="266">
        <v>75.959999999999994</v>
      </c>
      <c r="L15" s="266">
        <v>24.04</v>
      </c>
      <c r="M15" s="269">
        <v>0.76192591254382269</v>
      </c>
      <c r="N15" s="269">
        <v>0.59208678722774155</v>
      </c>
      <c r="O15" s="269">
        <v>56.384304893775095</v>
      </c>
      <c r="P15" s="269">
        <v>42.261682406453346</v>
      </c>
      <c r="Q15" s="267">
        <v>62.25635819786369</v>
      </c>
      <c r="R15" s="267">
        <v>37.743641802136302</v>
      </c>
    </row>
    <row r="16" spans="1:18">
      <c r="A16" s="178">
        <v>43840</v>
      </c>
      <c r="B16" s="266">
        <v>41.068381972591844</v>
      </c>
      <c r="C16" s="266">
        <v>58.931618027408149</v>
      </c>
      <c r="D16" s="266">
        <v>36.590204446482673</v>
      </c>
      <c r="E16" s="266">
        <v>63.409795553517334</v>
      </c>
      <c r="F16" s="267">
        <v>45.093789413646412</v>
      </c>
      <c r="G16" s="267">
        <v>54.398011025051737</v>
      </c>
      <c r="H16" s="268">
        <v>0.50819956130182264</v>
      </c>
      <c r="I16" s="266">
        <v>50.6</v>
      </c>
      <c r="J16" s="266">
        <v>49.4</v>
      </c>
      <c r="K16" s="266">
        <v>84.96</v>
      </c>
      <c r="L16" s="266">
        <v>14.04</v>
      </c>
      <c r="M16" s="269">
        <v>9.7031274958836384</v>
      </c>
      <c r="N16" s="269">
        <v>12.007645048470012</v>
      </c>
      <c r="O16" s="269">
        <v>37.442060780314506</v>
      </c>
      <c r="P16" s="269">
        <v>40.847166675331842</v>
      </c>
      <c r="Q16" s="267">
        <v>76.33256470558571</v>
      </c>
      <c r="R16" s="267">
        <v>23.66743529441429</v>
      </c>
    </row>
    <row r="17" spans="1:18">
      <c r="A17" s="178">
        <v>43872</v>
      </c>
      <c r="B17" s="266">
        <v>38.133883843364622</v>
      </c>
      <c r="C17" s="266">
        <v>61.866116156635385</v>
      </c>
      <c r="D17" s="266">
        <v>39.387027708049743</v>
      </c>
      <c r="E17" s="266">
        <v>60.61297229195025</v>
      </c>
      <c r="F17" s="267">
        <v>42.230102187533184</v>
      </c>
      <c r="G17" s="267">
        <v>56.175317401413672</v>
      </c>
      <c r="H17" s="268">
        <v>1.5945804110531412</v>
      </c>
      <c r="I17" s="266">
        <v>55.272971264801754</v>
      </c>
      <c r="J17" s="266">
        <v>44.72702873519826</v>
      </c>
      <c r="K17" s="266">
        <v>88.189459214704925</v>
      </c>
      <c r="L17" s="266">
        <v>11.810540785295071</v>
      </c>
      <c r="M17" s="269">
        <v>19.566572448518777</v>
      </c>
      <c r="N17" s="269">
        <v>16.970472564952868</v>
      </c>
      <c r="O17" s="269">
        <v>33.076796677788728</v>
      </c>
      <c r="P17" s="269">
        <v>30.386158308739624</v>
      </c>
      <c r="Q17" s="267">
        <v>76.934214631198699</v>
      </c>
      <c r="R17" s="267">
        <v>23.065785368801297</v>
      </c>
    </row>
    <row r="18" spans="1:18">
      <c r="A18" s="271" t="str">
        <f>'[1]65'!A18</f>
        <v>$ indicates as on February 28, 2020</v>
      </c>
      <c r="B18" s="271"/>
      <c r="C18" s="271"/>
      <c r="D18" s="271"/>
      <c r="E18" s="271"/>
    </row>
    <row r="19" spans="1:18">
      <c r="A19" s="183" t="s">
        <v>976</v>
      </c>
      <c r="E19" s="271"/>
      <c r="J19" s="148"/>
    </row>
  </sheetData>
  <mergeCells count="15">
    <mergeCell ref="Q2:R2"/>
    <mergeCell ref="B3:C3"/>
    <mergeCell ref="F3:H3"/>
    <mergeCell ref="I3:J3"/>
    <mergeCell ref="K3:L3"/>
    <mergeCell ref="M3:N3"/>
    <mergeCell ref="O3:P3"/>
    <mergeCell ref="Q3:R3"/>
    <mergeCell ref="A1:N1"/>
    <mergeCell ref="A2:A4"/>
    <mergeCell ref="B2:E2"/>
    <mergeCell ref="F2:H2"/>
    <mergeCell ref="I2:L2"/>
    <mergeCell ref="M2:P2"/>
    <mergeCell ref="D3:E3"/>
  </mergeCells>
  <pageMargins left="0.78431372549019618" right="0.78431372549019618" top="0.98039215686274517" bottom="0.98039215686274517" header="0.50980392156862753" footer="0.50980392156862753"/>
  <pageSetup paperSize="9" scale="52" orientation="portrait" useFirstPageNumber="1"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9"/>
  <sheetViews>
    <sheetView zoomScaleNormal="100" workbookViewId="0">
      <selection activeCell="N22" sqref="N22"/>
    </sheetView>
  </sheetViews>
  <sheetFormatPr defaultColWidth="9.1796875" defaultRowHeight="13"/>
  <cols>
    <col min="1" max="1" width="9.453125" style="272" bestFit="1" customWidth="1"/>
    <col min="2" max="2" width="17.7265625" style="272" customWidth="1"/>
    <col min="3" max="3" width="12.453125" style="272" customWidth="1"/>
    <col min="4" max="4" width="13" style="272" customWidth="1"/>
    <col min="5" max="5" width="11" style="319" customWidth="1"/>
    <col min="6" max="6" width="11.26953125" style="319" customWidth="1"/>
    <col min="7" max="7" width="12" style="272" customWidth="1"/>
    <col min="8" max="8" width="12.54296875" style="272" customWidth="1"/>
    <col min="9" max="9" width="13" style="319" bestFit="1" customWidth="1"/>
    <col min="10" max="10" width="12" style="319" bestFit="1" customWidth="1"/>
    <col min="11" max="11" width="9.453125" style="272" bestFit="1" customWidth="1"/>
    <col min="12" max="16384" width="9.1796875" style="272"/>
  </cols>
  <sheetData>
    <row r="1" spans="1:14" ht="14.5">
      <c r="A1" s="663" t="s">
        <v>1218</v>
      </c>
      <c r="B1" s="663"/>
      <c r="C1" s="663"/>
      <c r="D1" s="663"/>
      <c r="E1" s="663"/>
      <c r="F1" s="663"/>
      <c r="G1" s="663"/>
      <c r="H1" s="663"/>
      <c r="I1" s="663"/>
      <c r="J1" s="663"/>
    </row>
    <row r="2" spans="1:14">
      <c r="A2" s="627" t="s">
        <v>977</v>
      </c>
      <c r="B2" s="664" t="s">
        <v>687</v>
      </c>
      <c r="C2" s="665" t="s">
        <v>29</v>
      </c>
      <c r="D2" s="666"/>
      <c r="E2" s="665">
        <v>43497</v>
      </c>
      <c r="F2" s="666"/>
      <c r="G2" s="665">
        <v>43831</v>
      </c>
      <c r="H2" s="666"/>
      <c r="I2" s="665">
        <v>43862</v>
      </c>
      <c r="J2" s="666"/>
    </row>
    <row r="3" spans="1:14" ht="26">
      <c r="A3" s="627"/>
      <c r="B3" s="664"/>
      <c r="C3" s="273" t="s">
        <v>952</v>
      </c>
      <c r="D3" s="208" t="s">
        <v>944</v>
      </c>
      <c r="E3" s="273" t="s">
        <v>952</v>
      </c>
      <c r="F3" s="208" t="s">
        <v>944</v>
      </c>
      <c r="G3" s="273" t="s">
        <v>952</v>
      </c>
      <c r="H3" s="208" t="s">
        <v>944</v>
      </c>
      <c r="I3" s="273" t="s">
        <v>952</v>
      </c>
      <c r="J3" s="208" t="s">
        <v>944</v>
      </c>
    </row>
    <row r="4" spans="1:14" ht="15.5">
      <c r="A4" s="667" t="s">
        <v>664</v>
      </c>
      <c r="B4" s="667"/>
      <c r="C4" s="667"/>
      <c r="D4" s="667"/>
      <c r="E4" s="667"/>
      <c r="F4" s="667"/>
      <c r="G4" s="667"/>
      <c r="H4" s="667"/>
      <c r="I4" s="667"/>
      <c r="J4" s="667"/>
    </row>
    <row r="5" spans="1:14">
      <c r="A5" s="274" t="s">
        <v>978</v>
      </c>
      <c r="B5" s="668" t="s">
        <v>671</v>
      </c>
      <c r="C5" s="669"/>
      <c r="D5" s="669"/>
      <c r="E5" s="669"/>
      <c r="F5" s="669"/>
      <c r="G5" s="669"/>
      <c r="H5" s="669"/>
      <c r="I5" s="669"/>
      <c r="J5" s="670"/>
      <c r="K5" s="275"/>
      <c r="L5" s="275"/>
    </row>
    <row r="6" spans="1:14">
      <c r="A6" s="276">
        <v>1</v>
      </c>
      <c r="B6" s="277" t="s">
        <v>688</v>
      </c>
      <c r="C6" s="278">
        <v>4.132944295999998</v>
      </c>
      <c r="D6" s="279">
        <v>1530041.5228315003</v>
      </c>
      <c r="E6" s="278">
        <v>0.24317182400000006</v>
      </c>
      <c r="F6" s="279">
        <v>81086.467300100034</v>
      </c>
      <c r="G6" s="280">
        <v>0.43139263300000019</v>
      </c>
      <c r="H6" s="281">
        <v>173325.41726319998</v>
      </c>
      <c r="I6" s="282">
        <v>0.38741964299999987</v>
      </c>
      <c r="J6" s="281">
        <v>161360.23687729999</v>
      </c>
      <c r="K6" s="283"/>
      <c r="L6" s="283"/>
      <c r="M6" s="283"/>
    </row>
    <row r="7" spans="1:14">
      <c r="A7" s="276">
        <v>2</v>
      </c>
      <c r="B7" s="277" t="s">
        <v>689</v>
      </c>
      <c r="C7" s="279">
        <v>233.43327900000023</v>
      </c>
      <c r="D7" s="279">
        <v>1017467.7958861012</v>
      </c>
      <c r="E7" s="279">
        <v>12.573886</v>
      </c>
      <c r="F7" s="279">
        <v>50480.656594399981</v>
      </c>
      <c r="G7" s="281">
        <v>26.225841000000003</v>
      </c>
      <c r="H7" s="281">
        <v>122791.66597529998</v>
      </c>
      <c r="I7" s="284">
        <v>22.815291000000009</v>
      </c>
      <c r="J7" s="281">
        <v>106734.88623219999</v>
      </c>
      <c r="K7" s="283"/>
      <c r="L7" s="283"/>
      <c r="M7" s="283"/>
    </row>
    <row r="8" spans="1:14">
      <c r="A8" s="276"/>
      <c r="B8" s="285" t="s">
        <v>979</v>
      </c>
      <c r="C8" s="286">
        <f>SUM(C6:C7)</f>
        <v>237.56622329600023</v>
      </c>
      <c r="D8" s="286">
        <f t="shared" ref="D8:J8" si="0">SUM(D6:D7)</f>
        <v>2547509.3187176017</v>
      </c>
      <c r="E8" s="286">
        <f t="shared" si="0"/>
        <v>12.817057824000001</v>
      </c>
      <c r="F8" s="286">
        <f t="shared" si="0"/>
        <v>131567.12389450002</v>
      </c>
      <c r="G8" s="286">
        <f t="shared" si="0"/>
        <v>26.657233633000004</v>
      </c>
      <c r="H8" s="286">
        <f t="shared" si="0"/>
        <v>296117.08323849994</v>
      </c>
      <c r="I8" s="286">
        <f t="shared" si="0"/>
        <v>23.20271064300001</v>
      </c>
      <c r="J8" s="286">
        <f t="shared" si="0"/>
        <v>268095.12310949998</v>
      </c>
      <c r="K8" s="287"/>
      <c r="L8" s="287"/>
      <c r="M8" s="283"/>
    </row>
    <row r="9" spans="1:14" ht="12.75" customHeight="1">
      <c r="A9" s="288" t="s">
        <v>980</v>
      </c>
      <c r="B9" s="671" t="s">
        <v>981</v>
      </c>
      <c r="C9" s="672"/>
      <c r="D9" s="672"/>
      <c r="E9" s="672"/>
      <c r="F9" s="672"/>
      <c r="G9" s="672"/>
      <c r="H9" s="672"/>
      <c r="I9" s="672"/>
      <c r="J9" s="673"/>
      <c r="K9" s="283"/>
      <c r="L9" s="283"/>
      <c r="M9" s="283"/>
    </row>
    <row r="10" spans="1:14">
      <c r="A10" s="276">
        <v>1</v>
      </c>
      <c r="B10" s="277" t="s">
        <v>690</v>
      </c>
      <c r="C10" s="218">
        <v>5099.2330000000002</v>
      </c>
      <c r="D10" s="218">
        <v>70814.378784999994</v>
      </c>
      <c r="E10" s="279">
        <v>1163.8580000000002</v>
      </c>
      <c r="F10" s="279">
        <v>15687.51254</v>
      </c>
      <c r="G10" s="218">
        <v>236.32900000000001</v>
      </c>
      <c r="H10" s="218">
        <v>3319.4397850000005</v>
      </c>
      <c r="I10" s="284">
        <v>252.20500000000001</v>
      </c>
      <c r="J10" s="279">
        <v>3456.1767100000002</v>
      </c>
      <c r="K10" s="283"/>
      <c r="L10" s="283"/>
      <c r="M10" s="283"/>
      <c r="N10" s="283"/>
    </row>
    <row r="11" spans="1:14">
      <c r="A11" s="276">
        <v>2</v>
      </c>
      <c r="B11" s="277" t="s">
        <v>691</v>
      </c>
      <c r="C11" s="218">
        <v>9655.5015000000003</v>
      </c>
      <c r="D11" s="218">
        <v>422183.53441250004</v>
      </c>
      <c r="E11" s="279">
        <v>916.25874999999996</v>
      </c>
      <c r="F11" s="279">
        <v>41206.342355000008</v>
      </c>
      <c r="G11" s="218">
        <v>696.72249999999997</v>
      </c>
      <c r="H11" s="218">
        <v>30939.680450000003</v>
      </c>
      <c r="I11" s="284">
        <v>726.48500000000001</v>
      </c>
      <c r="J11" s="279">
        <v>31214.775037500003</v>
      </c>
      <c r="K11" s="283"/>
      <c r="L11" s="283"/>
      <c r="M11" s="283"/>
      <c r="N11" s="283"/>
    </row>
    <row r="12" spans="1:14">
      <c r="A12" s="276">
        <v>3</v>
      </c>
      <c r="B12" s="277" t="s">
        <v>692</v>
      </c>
      <c r="C12" s="218">
        <v>11203.513000000001</v>
      </c>
      <c r="D12" s="218">
        <v>164797.908005</v>
      </c>
      <c r="E12" s="279">
        <v>1859.9850000000001</v>
      </c>
      <c r="F12" s="279">
        <v>27457.07663</v>
      </c>
      <c r="G12" s="218">
        <v>310.25799999999998</v>
      </c>
      <c r="H12" s="218">
        <v>4675.8794449999987</v>
      </c>
      <c r="I12" s="284">
        <v>351.56</v>
      </c>
      <c r="J12" s="279">
        <v>5085.4836799999994</v>
      </c>
      <c r="K12" s="283"/>
      <c r="L12" s="289"/>
      <c r="M12" s="289"/>
      <c r="N12" s="289"/>
    </row>
    <row r="13" spans="1:14">
      <c r="A13" s="276">
        <v>4</v>
      </c>
      <c r="B13" s="277" t="s">
        <v>693</v>
      </c>
      <c r="C13" s="218">
        <v>3703.7101500000003</v>
      </c>
      <c r="D13" s="218">
        <v>376294.90206199989</v>
      </c>
      <c r="E13" s="279">
        <v>277.13889999999992</v>
      </c>
      <c r="F13" s="279">
        <v>25105.842800999995</v>
      </c>
      <c r="G13" s="218">
        <v>647.62800000000004</v>
      </c>
      <c r="H13" s="218">
        <v>64954.924814999998</v>
      </c>
      <c r="I13" s="284">
        <v>471.49500000000006</v>
      </c>
      <c r="J13" s="279">
        <v>44377.272315000002</v>
      </c>
      <c r="K13" s="283"/>
      <c r="L13" s="283"/>
      <c r="M13" s="283"/>
      <c r="N13" s="283"/>
    </row>
    <row r="14" spans="1:14">
      <c r="A14" s="276">
        <v>5</v>
      </c>
      <c r="B14" s="277" t="s">
        <v>694</v>
      </c>
      <c r="C14" s="218">
        <v>22002.609</v>
      </c>
      <c r="D14" s="218">
        <v>429530.90655500046</v>
      </c>
      <c r="E14" s="279">
        <v>3931.2759999999998</v>
      </c>
      <c r="F14" s="279">
        <v>75896.569329999998</v>
      </c>
      <c r="G14" s="218">
        <v>912.52800000000002</v>
      </c>
      <c r="H14" s="218">
        <v>16484.749225</v>
      </c>
      <c r="I14" s="284">
        <v>1133.5</v>
      </c>
      <c r="J14" s="279">
        <v>18743.667255</v>
      </c>
      <c r="K14" s="283"/>
      <c r="L14" s="283"/>
      <c r="M14" s="289"/>
      <c r="N14" s="289"/>
    </row>
    <row r="15" spans="1:14">
      <c r="A15" s="276"/>
      <c r="B15" s="285" t="s">
        <v>982</v>
      </c>
      <c r="C15" s="286">
        <f>SUM(C10:C14)</f>
        <v>51664.566650000001</v>
      </c>
      <c r="D15" s="286">
        <f t="shared" ref="D15:J15" si="1">SUM(D10:D14)</f>
        <v>1463621.6298195003</v>
      </c>
      <c r="E15" s="286">
        <f t="shared" si="1"/>
        <v>8148.5166499999996</v>
      </c>
      <c r="F15" s="286">
        <f t="shared" si="1"/>
        <v>185353.34365599998</v>
      </c>
      <c r="G15" s="286">
        <f t="shared" si="1"/>
        <v>2803.4655000000002</v>
      </c>
      <c r="H15" s="286">
        <f t="shared" si="1"/>
        <v>120374.67371999999</v>
      </c>
      <c r="I15" s="286">
        <f t="shared" si="1"/>
        <v>2935.2449999999999</v>
      </c>
      <c r="J15" s="286">
        <f t="shared" si="1"/>
        <v>102877.37499750001</v>
      </c>
      <c r="K15" s="287"/>
      <c r="L15" s="287"/>
      <c r="M15" s="283"/>
    </row>
    <row r="16" spans="1:14" ht="15" customHeight="1">
      <c r="A16" s="288" t="s">
        <v>983</v>
      </c>
      <c r="B16" s="671" t="s">
        <v>984</v>
      </c>
      <c r="C16" s="672"/>
      <c r="D16" s="672"/>
      <c r="E16" s="672"/>
      <c r="F16" s="672"/>
      <c r="G16" s="672"/>
      <c r="H16" s="672"/>
      <c r="I16" s="672"/>
      <c r="J16" s="673"/>
      <c r="K16" s="283"/>
      <c r="L16" s="283"/>
      <c r="M16" s="283"/>
    </row>
    <row r="17" spans="1:13">
      <c r="A17" s="276">
        <v>1</v>
      </c>
      <c r="B17" s="277" t="s">
        <v>695</v>
      </c>
      <c r="C17" s="290">
        <v>1.1148000000000002</v>
      </c>
      <c r="D17" s="218">
        <v>305.72035100000022</v>
      </c>
      <c r="E17" s="278">
        <v>8.0200000000000007E-2</v>
      </c>
      <c r="F17" s="279">
        <v>12.131378000000002</v>
      </c>
      <c r="G17" s="290">
        <v>6.3299999999999995E-2</v>
      </c>
      <c r="H17" s="218">
        <v>24.695450000000005</v>
      </c>
      <c r="I17" s="291">
        <v>4.5999999999999992E-2</v>
      </c>
      <c r="J17" s="279">
        <v>15.387574000000001</v>
      </c>
      <c r="K17" s="283"/>
      <c r="L17" s="283"/>
      <c r="M17" s="283"/>
    </row>
    <row r="18" spans="1:13">
      <c r="A18" s="276">
        <v>2</v>
      </c>
      <c r="B18" s="277" t="s">
        <v>696</v>
      </c>
      <c r="C18" s="218">
        <v>2816.4239999999995</v>
      </c>
      <c r="D18" s="218">
        <v>34789.600524999987</v>
      </c>
      <c r="E18" s="279">
        <v>369.74575000000004</v>
      </c>
      <c r="F18" s="279">
        <v>4453.7328500000003</v>
      </c>
      <c r="G18" s="218">
        <v>225.52625</v>
      </c>
      <c r="H18" s="218">
        <v>2621.1565500000002</v>
      </c>
      <c r="I18" s="284">
        <v>208.77700000000007</v>
      </c>
      <c r="J18" s="279">
        <v>2344.2195499999998</v>
      </c>
      <c r="K18" s="283"/>
      <c r="L18" s="283"/>
      <c r="M18" s="283"/>
    </row>
    <row r="19" spans="1:13">
      <c r="A19" s="276">
        <v>3</v>
      </c>
      <c r="B19" s="277" t="s">
        <v>697</v>
      </c>
      <c r="C19" s="218">
        <v>7032.9599999999991</v>
      </c>
      <c r="D19" s="218">
        <v>45327.284150000007</v>
      </c>
      <c r="E19" s="279">
        <v>415.23</v>
      </c>
      <c r="F19" s="279">
        <v>2346.3264199999999</v>
      </c>
      <c r="G19" s="218">
        <v>1180.3600000000001</v>
      </c>
      <c r="H19" s="218">
        <v>9401.3520300000037</v>
      </c>
      <c r="I19" s="284">
        <v>1027.19</v>
      </c>
      <c r="J19" s="279">
        <v>7353.2311300000001</v>
      </c>
      <c r="K19" s="283"/>
      <c r="L19" s="283"/>
      <c r="M19" s="283"/>
    </row>
    <row r="20" spans="1:13" ht="12" customHeight="1">
      <c r="A20" s="276">
        <v>4</v>
      </c>
      <c r="B20" s="277" t="s">
        <v>698</v>
      </c>
      <c r="C20" s="218">
        <v>79.545599999999951</v>
      </c>
      <c r="D20" s="218">
        <v>10244.629508400008</v>
      </c>
      <c r="E20" s="279">
        <v>7.7943599999999984</v>
      </c>
      <c r="F20" s="279">
        <v>1252.3420692</v>
      </c>
      <c r="G20" s="218">
        <v>3.9423599999999999</v>
      </c>
      <c r="H20" s="218">
        <v>492.74772480000001</v>
      </c>
      <c r="I20" s="284">
        <v>4.1623199999999994</v>
      </c>
      <c r="J20" s="279">
        <v>489.17646719999988</v>
      </c>
      <c r="K20" s="283"/>
      <c r="L20" s="283"/>
      <c r="M20" s="283"/>
    </row>
    <row r="21" spans="1:13" ht="15" customHeight="1">
      <c r="A21" s="276">
        <v>5</v>
      </c>
      <c r="B21" s="277" t="s">
        <v>712</v>
      </c>
      <c r="C21" s="218">
        <v>52.496000000000002</v>
      </c>
      <c r="D21" s="218">
        <v>282.41138999999993</v>
      </c>
      <c r="E21" s="218" t="s">
        <v>354</v>
      </c>
      <c r="F21" s="218" t="s">
        <v>354</v>
      </c>
      <c r="G21" s="218">
        <v>9.1479999999999997</v>
      </c>
      <c r="H21" s="218">
        <v>50.958840000000009</v>
      </c>
      <c r="I21" s="284">
        <v>16.855999999999998</v>
      </c>
      <c r="J21" s="279">
        <v>87.764909999999986</v>
      </c>
      <c r="K21" s="283"/>
      <c r="L21" s="283"/>
      <c r="M21" s="283"/>
    </row>
    <row r="22" spans="1:13" ht="13.5" customHeight="1">
      <c r="A22" s="276"/>
      <c r="B22" s="285" t="s">
        <v>985</v>
      </c>
      <c r="C22" s="286">
        <f>SUM(C17:C21)</f>
        <v>9982.5403999999962</v>
      </c>
      <c r="D22" s="286">
        <f t="shared" ref="D22:J22" si="2">SUM(D17:D21)</f>
        <v>90949.645924400014</v>
      </c>
      <c r="E22" s="286">
        <f t="shared" si="2"/>
        <v>792.85031000000004</v>
      </c>
      <c r="F22" s="286">
        <f t="shared" si="2"/>
        <v>8064.5327171999998</v>
      </c>
      <c r="G22" s="286">
        <f t="shared" si="2"/>
        <v>1419.03991</v>
      </c>
      <c r="H22" s="286">
        <f t="shared" si="2"/>
        <v>12590.910594800003</v>
      </c>
      <c r="I22" s="286">
        <f t="shared" si="2"/>
        <v>1257.0313200000001</v>
      </c>
      <c r="J22" s="286">
        <f t="shared" si="2"/>
        <v>10289.779631199999</v>
      </c>
      <c r="K22" s="287"/>
      <c r="L22" s="287"/>
      <c r="M22" s="283"/>
    </row>
    <row r="23" spans="1:13">
      <c r="A23" s="288" t="s">
        <v>986</v>
      </c>
      <c r="B23" s="671" t="s">
        <v>669</v>
      </c>
      <c r="C23" s="672"/>
      <c r="D23" s="672"/>
      <c r="E23" s="672"/>
      <c r="F23" s="672"/>
      <c r="G23" s="672"/>
      <c r="H23" s="672"/>
      <c r="I23" s="672"/>
      <c r="J23" s="673"/>
      <c r="K23" s="283"/>
      <c r="L23" s="283"/>
      <c r="M23" s="283"/>
    </row>
    <row r="24" spans="1:13">
      <c r="A24" s="276">
        <v>1</v>
      </c>
      <c r="B24" s="277" t="s">
        <v>700</v>
      </c>
      <c r="C24" s="284">
        <v>1057279.6851804869</v>
      </c>
      <c r="D24" s="284">
        <v>3105125.6349930027</v>
      </c>
      <c r="E24" s="279">
        <v>69132.380265721004</v>
      </c>
      <c r="F24" s="279">
        <v>198392.75837399997</v>
      </c>
      <c r="G24" s="218">
        <v>115963.726101665</v>
      </c>
      <c r="H24" s="218">
        <v>351321.44727999991</v>
      </c>
      <c r="I24" s="284">
        <v>136010.24753831499</v>
      </c>
      <c r="J24" s="279">
        <v>361176.28073</v>
      </c>
      <c r="K24" s="283"/>
      <c r="L24" s="283"/>
      <c r="M24" s="283"/>
    </row>
    <row r="25" spans="1:13" ht="13.5" customHeight="1">
      <c r="A25" s="276">
        <v>2</v>
      </c>
      <c r="B25" s="277" t="s">
        <v>701</v>
      </c>
      <c r="C25" s="292">
        <v>25099.404999999999</v>
      </c>
      <c r="D25" s="292">
        <v>405873.6056375</v>
      </c>
      <c r="E25" s="293">
        <v>891.56500000000005</v>
      </c>
      <c r="F25" s="293">
        <v>17076.616612500002</v>
      </c>
      <c r="G25" s="294">
        <v>4113.5</v>
      </c>
      <c r="H25" s="294">
        <v>59942.645112500002</v>
      </c>
      <c r="I25" s="292">
        <v>3744.0062499999999</v>
      </c>
      <c r="J25" s="293">
        <v>49820.281387499992</v>
      </c>
      <c r="K25" s="283"/>
      <c r="L25" s="283"/>
      <c r="M25" s="283"/>
    </row>
    <row r="26" spans="1:13">
      <c r="A26" s="288"/>
      <c r="B26" s="285" t="s">
        <v>987</v>
      </c>
      <c r="C26" s="295">
        <f>C24</f>
        <v>1057279.6851804869</v>
      </c>
      <c r="D26" s="295">
        <f>SUM(D24:D25)</f>
        <v>3510999.2406305028</v>
      </c>
      <c r="E26" s="211">
        <f>E24</f>
        <v>69132.380265721004</v>
      </c>
      <c r="F26" s="211">
        <f>SUM(F24:F25)</f>
        <v>215469.37498649996</v>
      </c>
      <c r="G26" s="211">
        <f>G24</f>
        <v>115963.726101665</v>
      </c>
      <c r="H26" s="211">
        <f>SUM(H24:H25)</f>
        <v>411264.09239249991</v>
      </c>
      <c r="I26" s="211">
        <f>I24</f>
        <v>136010.24753831499</v>
      </c>
      <c r="J26" s="211">
        <f>SUM(J24:J25)</f>
        <v>410996.5621175</v>
      </c>
      <c r="K26" s="287"/>
      <c r="L26" s="287"/>
      <c r="M26" s="283"/>
    </row>
    <row r="27" spans="1:13" ht="15" customHeight="1">
      <c r="A27" s="676" t="s">
        <v>702</v>
      </c>
      <c r="B27" s="676"/>
      <c r="C27" s="295">
        <f>C26+C22+C15+C8</f>
        <v>1119164.358453783</v>
      </c>
      <c r="D27" s="295">
        <f>SUM(D8,D15,D22,D26)</f>
        <v>7613079.8350920044</v>
      </c>
      <c r="E27" s="295">
        <f t="shared" ref="E27:J27" si="3">E26+E22+E15+E8</f>
        <v>78086.564283544998</v>
      </c>
      <c r="F27" s="295">
        <f t="shared" si="3"/>
        <v>540454.37525419996</v>
      </c>
      <c r="G27" s="295">
        <f t="shared" si="3"/>
        <v>120212.88874529801</v>
      </c>
      <c r="H27" s="295">
        <f t="shared" si="3"/>
        <v>840346.75994579983</v>
      </c>
      <c r="I27" s="295">
        <f t="shared" si="3"/>
        <v>140225.72656895799</v>
      </c>
      <c r="J27" s="295">
        <f t="shared" si="3"/>
        <v>792258.83985570003</v>
      </c>
      <c r="K27" s="283"/>
      <c r="L27" s="283"/>
    </row>
    <row r="28" spans="1:13" ht="15" customHeight="1">
      <c r="A28" s="667" t="s">
        <v>665</v>
      </c>
      <c r="B28" s="667"/>
      <c r="C28" s="667"/>
      <c r="D28" s="667"/>
      <c r="E28" s="667"/>
      <c r="F28" s="667"/>
      <c r="G28" s="667"/>
      <c r="H28" s="667"/>
      <c r="I28" s="667"/>
      <c r="J28" s="667"/>
    </row>
    <row r="29" spans="1:13" ht="15" customHeight="1">
      <c r="A29" s="296" t="s">
        <v>717</v>
      </c>
      <c r="B29" s="668" t="s">
        <v>671</v>
      </c>
      <c r="C29" s="669"/>
      <c r="D29" s="669"/>
      <c r="E29" s="669"/>
      <c r="F29" s="669"/>
      <c r="G29" s="669"/>
      <c r="H29" s="669"/>
      <c r="I29" s="669"/>
      <c r="J29" s="670"/>
    </row>
    <row r="30" spans="1:13" ht="15" customHeight="1">
      <c r="A30" s="276">
        <v>1</v>
      </c>
      <c r="B30" s="297" t="s">
        <v>688</v>
      </c>
      <c r="C30" s="290">
        <v>0.29653000000000002</v>
      </c>
      <c r="D30" s="218">
        <v>110672.10848999996</v>
      </c>
      <c r="E30" s="298">
        <v>1.2076999999999996E-2</v>
      </c>
      <c r="F30" s="299">
        <v>4041.4791300000006</v>
      </c>
      <c r="G30" s="300">
        <v>4.4469000000000002E-2</v>
      </c>
      <c r="H30" s="218">
        <v>17770.736925000001</v>
      </c>
      <c r="I30" s="300">
        <v>3.2346E-2</v>
      </c>
      <c r="J30" s="218">
        <v>13399.772815</v>
      </c>
      <c r="K30" s="283"/>
    </row>
    <row r="31" spans="1:13" ht="15" customHeight="1">
      <c r="A31" s="276">
        <v>2</v>
      </c>
      <c r="B31" s="297" t="s">
        <v>689</v>
      </c>
      <c r="C31" s="290">
        <v>4.245029999999999</v>
      </c>
      <c r="D31" s="218">
        <v>18818.787591000011</v>
      </c>
      <c r="E31" s="301">
        <v>0.19755</v>
      </c>
      <c r="F31" s="279">
        <v>799.65968250000003</v>
      </c>
      <c r="G31" s="301">
        <v>0.52256999999999998</v>
      </c>
      <c r="H31" s="299">
        <v>2470.0130865000001</v>
      </c>
      <c r="I31" s="290">
        <v>0.59874000000000005</v>
      </c>
      <c r="J31" s="218">
        <v>2842.1644769999998</v>
      </c>
      <c r="K31" s="283"/>
    </row>
    <row r="32" spans="1:13" ht="15" customHeight="1">
      <c r="A32" s="302"/>
      <c r="B32" s="303" t="s">
        <v>988</v>
      </c>
      <c r="C32" s="304">
        <f>SUM(C30:C31)</f>
        <v>4.5415599999999987</v>
      </c>
      <c r="D32" s="211">
        <f t="shared" ref="D32:J32" si="4">SUM(D30:D31)</f>
        <v>129490.89608099997</v>
      </c>
      <c r="E32" s="304">
        <f t="shared" si="4"/>
        <v>0.20962700000000001</v>
      </c>
      <c r="F32" s="211">
        <f t="shared" si="4"/>
        <v>4841.1388125000003</v>
      </c>
      <c r="G32" s="304">
        <f t="shared" si="4"/>
        <v>0.56703899999999996</v>
      </c>
      <c r="H32" s="211">
        <f t="shared" si="4"/>
        <v>20240.7500115</v>
      </c>
      <c r="I32" s="304">
        <f t="shared" si="4"/>
        <v>0.63108600000000004</v>
      </c>
      <c r="J32" s="211">
        <f t="shared" si="4"/>
        <v>16241.937292000001</v>
      </c>
      <c r="K32" s="305"/>
    </row>
    <row r="33" spans="1:11" ht="15" customHeight="1">
      <c r="A33" s="302" t="s">
        <v>989</v>
      </c>
      <c r="B33" s="677" t="s">
        <v>990</v>
      </c>
      <c r="C33" s="678"/>
      <c r="D33" s="678"/>
      <c r="E33" s="678"/>
      <c r="F33" s="678"/>
      <c r="G33" s="678"/>
      <c r="H33" s="678"/>
      <c r="I33" s="678"/>
      <c r="J33" s="679"/>
      <c r="K33" s="283"/>
    </row>
    <row r="34" spans="1:11" ht="15" customHeight="1">
      <c r="A34" s="276">
        <v>1</v>
      </c>
      <c r="B34" s="306" t="s">
        <v>691</v>
      </c>
      <c r="C34" s="218">
        <v>22.727499999999999</v>
      </c>
      <c r="D34" s="218">
        <v>1004.2205805000001</v>
      </c>
      <c r="E34" s="307">
        <v>10.95</v>
      </c>
      <c r="F34" s="307">
        <v>492.16833700000001</v>
      </c>
      <c r="G34" s="299">
        <v>1.125</v>
      </c>
      <c r="H34" s="299">
        <v>50.651434999999992</v>
      </c>
      <c r="I34" s="290">
        <v>0.38250000000000006</v>
      </c>
      <c r="J34" s="218">
        <v>16.569487500000001</v>
      </c>
      <c r="K34" s="283"/>
    </row>
    <row r="35" spans="1:11" ht="15" customHeight="1">
      <c r="A35" s="276">
        <v>2</v>
      </c>
      <c r="B35" s="306" t="s">
        <v>694</v>
      </c>
      <c r="C35" s="218">
        <v>59.362000000000016</v>
      </c>
      <c r="D35" s="218">
        <v>1239.3520030000004</v>
      </c>
      <c r="E35" s="307">
        <v>10.029999999999999</v>
      </c>
      <c r="F35" s="307">
        <v>195.84142000000003</v>
      </c>
      <c r="G35" s="299">
        <v>0.54800000000000015</v>
      </c>
      <c r="H35" s="299">
        <v>10.017068999999999</v>
      </c>
      <c r="I35" s="290">
        <v>0.17700000000000007</v>
      </c>
      <c r="J35" s="218">
        <v>3.1586919999999998</v>
      </c>
      <c r="K35" s="283"/>
    </row>
    <row r="36" spans="1:11" ht="15" customHeight="1">
      <c r="A36" s="308"/>
      <c r="B36" s="303" t="s">
        <v>991</v>
      </c>
      <c r="C36" s="211">
        <f t="shared" ref="C36:J36" si="5">SUM(C34:C35)</f>
        <v>82.089500000000015</v>
      </c>
      <c r="D36" s="211">
        <f t="shared" si="5"/>
        <v>2243.5725835000003</v>
      </c>
      <c r="E36" s="309">
        <f t="shared" si="5"/>
        <v>20.979999999999997</v>
      </c>
      <c r="F36" s="309">
        <f t="shared" si="5"/>
        <v>688.00975700000004</v>
      </c>
      <c r="G36" s="310">
        <f t="shared" si="5"/>
        <v>1.673</v>
      </c>
      <c r="H36" s="310">
        <f t="shared" si="5"/>
        <v>60.668503999999992</v>
      </c>
      <c r="I36" s="211">
        <f t="shared" si="5"/>
        <v>0.55950000000000011</v>
      </c>
      <c r="J36" s="211">
        <f t="shared" si="5"/>
        <v>19.7281795</v>
      </c>
      <c r="K36" s="305"/>
    </row>
    <row r="37" spans="1:11" ht="15" customHeight="1">
      <c r="A37" s="302" t="s">
        <v>992</v>
      </c>
      <c r="B37" s="677" t="s">
        <v>669</v>
      </c>
      <c r="C37" s="678"/>
      <c r="D37" s="678"/>
      <c r="E37" s="678"/>
      <c r="F37" s="678"/>
      <c r="G37" s="678"/>
      <c r="H37" s="678"/>
      <c r="I37" s="678"/>
      <c r="J37" s="679"/>
      <c r="K37" s="283"/>
    </row>
    <row r="38" spans="1:11" ht="15" customHeight="1">
      <c r="A38" s="276">
        <v>1</v>
      </c>
      <c r="B38" s="306" t="s">
        <v>700</v>
      </c>
      <c r="C38" s="218">
        <v>37722.196999905012</v>
      </c>
      <c r="D38" s="218">
        <v>113189.08425700007</v>
      </c>
      <c r="E38" s="279">
        <v>1300.5184363199999</v>
      </c>
      <c r="F38" s="279">
        <v>3762.1566129999997</v>
      </c>
      <c r="G38" s="299">
        <v>6409.3861775200003</v>
      </c>
      <c r="H38" s="299">
        <v>20168.215386</v>
      </c>
      <c r="I38" s="218">
        <v>6348.7859037900007</v>
      </c>
      <c r="J38" s="218">
        <v>17735.645689000001</v>
      </c>
      <c r="K38" s="305"/>
    </row>
    <row r="39" spans="1:11" ht="15" customHeight="1">
      <c r="A39" s="674" t="s">
        <v>993</v>
      </c>
      <c r="B39" s="674"/>
      <c r="C39" s="211">
        <f t="shared" ref="C39:J39" si="6">SUM(C32+C36+C38)</f>
        <v>37808.828059905012</v>
      </c>
      <c r="D39" s="211">
        <f>SUM(D32+D36+D38)</f>
        <v>244923.55292150003</v>
      </c>
      <c r="E39" s="211">
        <f>SUM(E32+E36+E38)</f>
        <v>1321.7080633199998</v>
      </c>
      <c r="F39" s="211">
        <f>SUM(F32+F36+F38)</f>
        <v>9291.3051825000002</v>
      </c>
      <c r="G39" s="211">
        <f t="shared" si="6"/>
        <v>6411.6262165200005</v>
      </c>
      <c r="H39" s="211">
        <f t="shared" si="6"/>
        <v>40469.633901499998</v>
      </c>
      <c r="I39" s="211">
        <f t="shared" si="6"/>
        <v>6349.9764897900004</v>
      </c>
      <c r="J39" s="211">
        <f t="shared" si="6"/>
        <v>33997.311160500001</v>
      </c>
      <c r="K39" s="283"/>
    </row>
    <row r="40" spans="1:11">
      <c r="A40" s="311" t="str">
        <f>'[1]65'!A18</f>
        <v>$ indicates as on February 28, 2020</v>
      </c>
      <c r="B40" s="312"/>
      <c r="E40" s="272"/>
      <c r="F40" s="272"/>
      <c r="I40" s="272"/>
      <c r="J40" s="313"/>
    </row>
    <row r="41" spans="1:11">
      <c r="A41" s="314" t="s">
        <v>994</v>
      </c>
      <c r="B41" s="314"/>
      <c r="C41" s="314"/>
      <c r="D41" s="314"/>
      <c r="E41" s="314"/>
      <c r="F41" s="314"/>
      <c r="G41" s="314"/>
      <c r="H41" s="314" t="s">
        <v>926</v>
      </c>
      <c r="I41" s="314"/>
      <c r="J41" s="272"/>
    </row>
    <row r="42" spans="1:11">
      <c r="A42" s="314" t="s">
        <v>995</v>
      </c>
      <c r="B42" s="314"/>
      <c r="C42" s="314"/>
      <c r="D42" s="314"/>
      <c r="E42" s="314"/>
      <c r="F42" s="314" t="s">
        <v>926</v>
      </c>
      <c r="G42" s="314"/>
      <c r="H42" s="314"/>
      <c r="I42" s="314"/>
      <c r="J42" s="314"/>
    </row>
    <row r="43" spans="1:11">
      <c r="A43" s="675" t="s">
        <v>996</v>
      </c>
      <c r="B43" s="675"/>
      <c r="C43" s="675"/>
      <c r="D43" s="675"/>
      <c r="E43" s="675"/>
      <c r="F43" s="675"/>
      <c r="G43" s="675"/>
      <c r="H43" s="675"/>
      <c r="I43" s="675"/>
      <c r="J43" s="272"/>
    </row>
    <row r="44" spans="1:11">
      <c r="A44" s="228" t="s">
        <v>703</v>
      </c>
      <c r="E44" s="315"/>
      <c r="F44" s="315"/>
      <c r="I44" s="283" t="s">
        <v>926</v>
      </c>
      <c r="J44" s="272"/>
    </row>
    <row r="45" spans="1:11">
      <c r="C45" s="316"/>
      <c r="D45" s="316"/>
      <c r="E45" s="316"/>
      <c r="F45" s="272"/>
      <c r="G45" s="316"/>
      <c r="H45" s="316"/>
      <c r="I45" s="316"/>
      <c r="J45" s="316"/>
    </row>
    <row r="46" spans="1:11">
      <c r="E46" s="315"/>
      <c r="F46" s="315"/>
      <c r="I46" s="272"/>
      <c r="J46" s="272"/>
    </row>
    <row r="47" spans="1:11">
      <c r="E47" s="315"/>
      <c r="F47" s="315"/>
      <c r="I47" s="272"/>
      <c r="J47" s="272"/>
    </row>
    <row r="48" spans="1:11">
      <c r="E48" s="315"/>
      <c r="F48" s="315"/>
      <c r="I48" s="272"/>
      <c r="J48" s="272"/>
    </row>
    <row r="49" spans="5:10">
      <c r="E49" s="315"/>
      <c r="F49" s="315"/>
      <c r="H49" s="317"/>
      <c r="I49" s="272"/>
      <c r="J49" s="272"/>
    </row>
    <row r="50" spans="5:10">
      <c r="E50" s="315"/>
      <c r="F50" s="315"/>
      <c r="I50" s="272"/>
      <c r="J50" s="272"/>
    </row>
    <row r="51" spans="5:10">
      <c r="E51" s="315"/>
      <c r="F51" s="315"/>
      <c r="I51" s="272"/>
      <c r="J51" s="272"/>
    </row>
    <row r="52" spans="5:10">
      <c r="E52" s="315"/>
      <c r="F52" s="315"/>
      <c r="I52" s="318"/>
      <c r="J52" s="315"/>
    </row>
    <row r="53" spans="5:10">
      <c r="E53" s="315"/>
      <c r="F53" s="315"/>
      <c r="I53" s="318"/>
      <c r="J53" s="315"/>
    </row>
    <row r="54" spans="5:10">
      <c r="E54" s="315"/>
      <c r="F54" s="315"/>
      <c r="I54" s="318"/>
      <c r="J54" s="315"/>
    </row>
    <row r="55" spans="5:10">
      <c r="E55" s="315"/>
      <c r="F55" s="315"/>
      <c r="I55" s="318"/>
      <c r="J55" s="315"/>
    </row>
    <row r="56" spans="5:10">
      <c r="E56" s="315"/>
      <c r="F56" s="315"/>
      <c r="I56" s="318"/>
      <c r="J56" s="315"/>
    </row>
    <row r="57" spans="5:10">
      <c r="E57" s="315"/>
      <c r="F57" s="315"/>
      <c r="I57" s="318"/>
      <c r="J57" s="315"/>
    </row>
    <row r="58" spans="5:10">
      <c r="E58" s="315"/>
      <c r="F58" s="315"/>
      <c r="I58" s="318"/>
      <c r="J58" s="315"/>
    </row>
    <row r="59" spans="5:10">
      <c r="E59" s="315"/>
      <c r="F59" s="315"/>
      <c r="I59" s="318"/>
      <c r="J59" s="315"/>
    </row>
    <row r="60" spans="5:10">
      <c r="E60" s="315"/>
      <c r="F60" s="315"/>
      <c r="I60" s="315"/>
      <c r="J60" s="315"/>
    </row>
    <row r="61" spans="5:10">
      <c r="E61" s="315"/>
      <c r="F61" s="315"/>
      <c r="I61" s="315"/>
      <c r="J61" s="315"/>
    </row>
    <row r="62" spans="5:10">
      <c r="E62" s="315"/>
      <c r="F62" s="315"/>
      <c r="I62" s="315"/>
      <c r="J62" s="315"/>
    </row>
    <row r="63" spans="5:10">
      <c r="E63" s="315"/>
      <c r="F63" s="315"/>
      <c r="I63" s="315"/>
      <c r="J63" s="315"/>
    </row>
    <row r="64" spans="5:10">
      <c r="E64" s="315"/>
      <c r="F64" s="315"/>
      <c r="I64" s="315"/>
      <c r="J64" s="315"/>
    </row>
    <row r="65" spans="5:10">
      <c r="E65" s="315"/>
      <c r="F65" s="315"/>
      <c r="I65" s="315"/>
      <c r="J65" s="315"/>
    </row>
    <row r="66" spans="5:10">
      <c r="E66" s="315"/>
      <c r="F66" s="315"/>
      <c r="I66" s="315"/>
      <c r="J66" s="315"/>
    </row>
    <row r="67" spans="5:10">
      <c r="E67" s="315"/>
      <c r="F67" s="315"/>
      <c r="I67" s="315"/>
      <c r="J67" s="315"/>
    </row>
    <row r="68" spans="5:10">
      <c r="E68" s="315"/>
      <c r="F68" s="315"/>
      <c r="I68" s="315"/>
      <c r="J68" s="315"/>
    </row>
    <row r="69" spans="5:10">
      <c r="E69" s="315"/>
      <c r="F69" s="315"/>
      <c r="I69" s="315"/>
      <c r="J69" s="315"/>
    </row>
    <row r="70" spans="5:10">
      <c r="E70" s="315"/>
      <c r="F70" s="315"/>
      <c r="I70" s="315"/>
      <c r="J70" s="315"/>
    </row>
    <row r="71" spans="5:10">
      <c r="E71" s="315"/>
      <c r="F71" s="315"/>
      <c r="I71" s="315"/>
      <c r="J71" s="315"/>
    </row>
    <row r="72" spans="5:10">
      <c r="E72" s="315"/>
      <c r="F72" s="315"/>
      <c r="I72" s="315"/>
      <c r="J72" s="315"/>
    </row>
    <row r="73" spans="5:10">
      <c r="E73" s="315"/>
      <c r="F73" s="315"/>
      <c r="I73" s="315"/>
      <c r="J73" s="315"/>
    </row>
    <row r="74" spans="5:10">
      <c r="E74" s="315"/>
      <c r="F74" s="315"/>
      <c r="I74" s="315"/>
      <c r="J74" s="315"/>
    </row>
    <row r="75" spans="5:10">
      <c r="E75" s="315"/>
      <c r="F75" s="315"/>
      <c r="I75" s="315"/>
      <c r="J75" s="315"/>
    </row>
    <row r="76" spans="5:10">
      <c r="E76" s="315"/>
      <c r="F76" s="315"/>
      <c r="I76" s="315"/>
      <c r="J76" s="315"/>
    </row>
    <row r="77" spans="5:10">
      <c r="E77" s="315"/>
      <c r="F77" s="315"/>
      <c r="I77" s="315"/>
      <c r="J77" s="315"/>
    </row>
    <row r="78" spans="5:10">
      <c r="E78" s="315"/>
      <c r="F78" s="315"/>
      <c r="I78" s="315"/>
      <c r="J78" s="315"/>
    </row>
    <row r="79" spans="5:10">
      <c r="E79" s="315"/>
      <c r="F79" s="315"/>
      <c r="I79" s="315"/>
      <c r="J79" s="315"/>
    </row>
    <row r="80" spans="5:10">
      <c r="E80" s="315"/>
      <c r="F80" s="315"/>
      <c r="I80" s="315"/>
      <c r="J80" s="315"/>
    </row>
    <row r="81" spans="5:10">
      <c r="E81" s="315"/>
      <c r="F81" s="315"/>
      <c r="I81" s="315"/>
      <c r="J81" s="315"/>
    </row>
    <row r="82" spans="5:10">
      <c r="E82" s="315"/>
      <c r="F82" s="315"/>
      <c r="I82" s="315"/>
      <c r="J82" s="315"/>
    </row>
    <row r="83" spans="5:10">
      <c r="E83" s="315"/>
      <c r="F83" s="315"/>
      <c r="I83" s="315"/>
      <c r="J83" s="315"/>
    </row>
    <row r="84" spans="5:10">
      <c r="E84" s="315"/>
      <c r="F84" s="315"/>
      <c r="I84" s="315"/>
      <c r="J84" s="315"/>
    </row>
    <row r="85" spans="5:10">
      <c r="E85" s="315"/>
      <c r="F85" s="315"/>
      <c r="I85" s="315"/>
      <c r="J85" s="315"/>
    </row>
    <row r="86" spans="5:10">
      <c r="E86" s="315"/>
      <c r="F86" s="315"/>
      <c r="I86" s="315"/>
      <c r="J86" s="315"/>
    </row>
    <row r="87" spans="5:10">
      <c r="E87" s="315"/>
      <c r="F87" s="315"/>
      <c r="I87" s="315"/>
      <c r="J87" s="315"/>
    </row>
    <row r="88" spans="5:10">
      <c r="E88" s="315"/>
      <c r="F88" s="315"/>
      <c r="I88" s="315"/>
      <c r="J88" s="315"/>
    </row>
    <row r="89" spans="5:10">
      <c r="E89" s="315"/>
      <c r="F89" s="315"/>
      <c r="I89" s="315"/>
      <c r="J89" s="315"/>
    </row>
    <row r="90" spans="5:10">
      <c r="E90" s="315"/>
      <c r="F90" s="315"/>
      <c r="I90" s="315"/>
      <c r="J90" s="315"/>
    </row>
    <row r="91" spans="5:10">
      <c r="E91" s="315"/>
      <c r="F91" s="315"/>
      <c r="I91" s="315"/>
      <c r="J91" s="315"/>
    </row>
    <row r="92" spans="5:10">
      <c r="E92" s="315"/>
      <c r="F92" s="315"/>
      <c r="I92" s="315"/>
      <c r="J92" s="315"/>
    </row>
    <row r="93" spans="5:10">
      <c r="E93" s="315"/>
      <c r="F93" s="315"/>
      <c r="I93" s="315"/>
      <c r="J93" s="315"/>
    </row>
    <row r="94" spans="5:10">
      <c r="E94" s="315"/>
      <c r="F94" s="315"/>
      <c r="I94" s="315"/>
      <c r="J94" s="315"/>
    </row>
    <row r="95" spans="5:10">
      <c r="E95" s="315"/>
      <c r="F95" s="315"/>
      <c r="I95" s="315"/>
      <c r="J95" s="315"/>
    </row>
    <row r="96" spans="5:10">
      <c r="E96" s="315"/>
      <c r="F96" s="315"/>
      <c r="I96" s="315"/>
      <c r="J96" s="315"/>
    </row>
    <row r="97" spans="5:10">
      <c r="E97" s="315"/>
      <c r="F97" s="315"/>
      <c r="I97" s="315"/>
      <c r="J97" s="315"/>
    </row>
    <row r="98" spans="5:10">
      <c r="E98" s="315"/>
      <c r="F98" s="315"/>
      <c r="I98" s="315"/>
      <c r="J98" s="315"/>
    </row>
    <row r="99" spans="5:10">
      <c r="E99" s="315"/>
      <c r="F99" s="315"/>
      <c r="I99" s="315"/>
      <c r="J99" s="315"/>
    </row>
    <row r="100" spans="5:10">
      <c r="E100" s="315"/>
      <c r="F100" s="315"/>
      <c r="I100" s="315"/>
      <c r="J100" s="315"/>
    </row>
    <row r="101" spans="5:10">
      <c r="E101" s="315"/>
      <c r="F101" s="315"/>
      <c r="I101" s="315"/>
      <c r="J101" s="315"/>
    </row>
    <row r="102" spans="5:10">
      <c r="E102" s="315"/>
      <c r="F102" s="315"/>
      <c r="I102" s="315"/>
      <c r="J102" s="315"/>
    </row>
    <row r="103" spans="5:10">
      <c r="E103" s="315"/>
      <c r="F103" s="315"/>
      <c r="I103" s="315"/>
      <c r="J103" s="315"/>
    </row>
    <row r="104" spans="5:10">
      <c r="E104" s="315"/>
      <c r="F104" s="315"/>
      <c r="I104" s="315"/>
      <c r="J104" s="315"/>
    </row>
    <row r="105" spans="5:10">
      <c r="E105" s="315"/>
      <c r="F105" s="315"/>
      <c r="I105" s="315"/>
      <c r="J105" s="315"/>
    </row>
    <row r="106" spans="5:10">
      <c r="E106" s="315"/>
      <c r="F106" s="315"/>
      <c r="I106" s="315"/>
      <c r="J106" s="315"/>
    </row>
    <row r="107" spans="5:10">
      <c r="E107" s="315"/>
      <c r="F107" s="315"/>
      <c r="I107" s="315"/>
      <c r="J107" s="315"/>
    </row>
    <row r="108" spans="5:10">
      <c r="E108" s="315"/>
      <c r="F108" s="315"/>
      <c r="I108" s="315"/>
      <c r="J108" s="315"/>
    </row>
    <row r="109" spans="5:10">
      <c r="E109" s="315"/>
      <c r="F109" s="315"/>
      <c r="I109" s="315"/>
      <c r="J109" s="315"/>
    </row>
    <row r="110" spans="5:10">
      <c r="E110" s="315"/>
      <c r="F110" s="315"/>
      <c r="I110" s="315"/>
      <c r="J110" s="315"/>
    </row>
    <row r="111" spans="5:10">
      <c r="E111" s="315"/>
      <c r="F111" s="315"/>
      <c r="I111" s="315"/>
      <c r="J111" s="315"/>
    </row>
    <row r="112" spans="5:10">
      <c r="E112" s="315"/>
      <c r="F112" s="315"/>
      <c r="I112" s="315"/>
      <c r="J112" s="315"/>
    </row>
    <row r="113" spans="5:10">
      <c r="E113" s="315"/>
      <c r="F113" s="315"/>
      <c r="I113" s="315"/>
      <c r="J113" s="315"/>
    </row>
    <row r="114" spans="5:10">
      <c r="E114" s="315"/>
      <c r="F114" s="315"/>
      <c r="I114" s="315"/>
      <c r="J114" s="315"/>
    </row>
    <row r="115" spans="5:10">
      <c r="E115" s="315"/>
      <c r="F115" s="315"/>
      <c r="I115" s="315"/>
      <c r="J115" s="315"/>
    </row>
    <row r="116" spans="5:10">
      <c r="E116" s="315"/>
      <c r="F116" s="315"/>
      <c r="I116" s="315"/>
      <c r="J116" s="315"/>
    </row>
    <row r="117" spans="5:10">
      <c r="E117" s="315"/>
      <c r="F117" s="315"/>
      <c r="I117" s="315"/>
      <c r="J117" s="315"/>
    </row>
    <row r="118" spans="5:10">
      <c r="E118" s="315"/>
      <c r="F118" s="315"/>
      <c r="I118" s="315"/>
      <c r="J118" s="315"/>
    </row>
    <row r="119" spans="5:10">
      <c r="E119" s="315"/>
      <c r="F119" s="315"/>
      <c r="I119" s="315"/>
      <c r="J119" s="315"/>
    </row>
    <row r="120" spans="5:10">
      <c r="E120" s="315"/>
      <c r="F120" s="315"/>
      <c r="I120" s="315"/>
      <c r="J120" s="315"/>
    </row>
    <row r="121" spans="5:10">
      <c r="E121" s="315"/>
      <c r="F121" s="315"/>
      <c r="I121" s="315"/>
      <c r="J121" s="315"/>
    </row>
    <row r="122" spans="5:10">
      <c r="E122" s="315"/>
      <c r="F122" s="315"/>
      <c r="I122" s="315"/>
      <c r="J122" s="315"/>
    </row>
    <row r="123" spans="5:10">
      <c r="E123" s="315"/>
      <c r="F123" s="315"/>
      <c r="I123" s="315"/>
      <c r="J123" s="315"/>
    </row>
    <row r="124" spans="5:10">
      <c r="E124" s="315"/>
      <c r="F124" s="315"/>
      <c r="I124" s="315"/>
      <c r="J124" s="315"/>
    </row>
    <row r="125" spans="5:10">
      <c r="E125" s="315"/>
      <c r="F125" s="315"/>
      <c r="I125" s="315"/>
      <c r="J125" s="315"/>
    </row>
    <row r="126" spans="5:10">
      <c r="E126" s="315"/>
      <c r="F126" s="315"/>
      <c r="I126" s="315"/>
      <c r="J126" s="315"/>
    </row>
    <row r="127" spans="5:10">
      <c r="E127" s="315"/>
      <c r="F127" s="315"/>
      <c r="I127" s="315"/>
      <c r="J127" s="315"/>
    </row>
    <row r="128" spans="5:10">
      <c r="E128" s="315"/>
      <c r="F128" s="315"/>
      <c r="I128" s="315"/>
      <c r="J128" s="315"/>
    </row>
    <row r="129" spans="5:10">
      <c r="E129" s="315"/>
      <c r="F129" s="315"/>
      <c r="I129" s="315"/>
      <c r="J129" s="315"/>
    </row>
    <row r="130" spans="5:10">
      <c r="E130" s="315"/>
      <c r="F130" s="315"/>
      <c r="I130" s="315"/>
      <c r="J130" s="315"/>
    </row>
    <row r="131" spans="5:10">
      <c r="E131" s="315"/>
      <c r="F131" s="315"/>
      <c r="I131" s="315"/>
      <c r="J131" s="315"/>
    </row>
    <row r="132" spans="5:10">
      <c r="E132" s="315"/>
      <c r="F132" s="315"/>
      <c r="I132" s="315"/>
      <c r="J132" s="315"/>
    </row>
    <row r="133" spans="5:10">
      <c r="E133" s="315"/>
      <c r="F133" s="315"/>
      <c r="I133" s="315"/>
      <c r="J133" s="315"/>
    </row>
    <row r="134" spans="5:10">
      <c r="E134" s="315"/>
      <c r="F134" s="315"/>
      <c r="I134" s="315"/>
      <c r="J134" s="315"/>
    </row>
    <row r="135" spans="5:10">
      <c r="E135" s="315"/>
      <c r="F135" s="315"/>
      <c r="I135" s="315"/>
      <c r="J135" s="315"/>
    </row>
    <row r="136" spans="5:10">
      <c r="E136" s="315"/>
      <c r="F136" s="315"/>
      <c r="I136" s="315"/>
      <c r="J136" s="315"/>
    </row>
    <row r="137" spans="5:10">
      <c r="E137" s="315"/>
      <c r="F137" s="315"/>
      <c r="I137" s="315"/>
      <c r="J137" s="315"/>
    </row>
    <row r="138" spans="5:10">
      <c r="E138" s="315"/>
      <c r="F138" s="315"/>
      <c r="I138" s="315"/>
      <c r="J138" s="315"/>
    </row>
    <row r="139" spans="5:10">
      <c r="E139" s="315"/>
      <c r="F139" s="315"/>
      <c r="I139" s="315"/>
      <c r="J139" s="315"/>
    </row>
    <row r="140" spans="5:10">
      <c r="E140" s="315"/>
      <c r="F140" s="315"/>
      <c r="I140" s="315"/>
      <c r="J140" s="315"/>
    </row>
    <row r="141" spans="5:10">
      <c r="E141" s="315"/>
      <c r="F141" s="315"/>
      <c r="I141" s="315"/>
      <c r="J141" s="315"/>
    </row>
    <row r="142" spans="5:10">
      <c r="E142" s="315"/>
      <c r="F142" s="315"/>
      <c r="I142" s="315"/>
      <c r="J142" s="315"/>
    </row>
    <row r="143" spans="5:10">
      <c r="E143" s="315"/>
      <c r="F143" s="315"/>
      <c r="I143" s="315"/>
      <c r="J143" s="315"/>
    </row>
    <row r="144" spans="5:10">
      <c r="E144" s="315"/>
      <c r="F144" s="315"/>
      <c r="I144" s="315"/>
      <c r="J144" s="315"/>
    </row>
    <row r="145" spans="5:10">
      <c r="E145" s="315"/>
      <c r="F145" s="315"/>
      <c r="I145" s="315"/>
      <c r="J145" s="315"/>
    </row>
    <row r="146" spans="5:10">
      <c r="E146" s="315"/>
      <c r="F146" s="315"/>
      <c r="I146" s="315"/>
      <c r="J146" s="315"/>
    </row>
    <row r="147" spans="5:10">
      <c r="E147" s="315"/>
      <c r="F147" s="315"/>
      <c r="I147" s="315"/>
      <c r="J147" s="315"/>
    </row>
    <row r="148" spans="5:10">
      <c r="E148" s="315"/>
      <c r="F148" s="315"/>
      <c r="I148" s="315"/>
      <c r="J148" s="315"/>
    </row>
    <row r="149" spans="5:10">
      <c r="E149" s="315"/>
      <c r="F149" s="315"/>
      <c r="I149" s="315"/>
      <c r="J149" s="315"/>
    </row>
    <row r="150" spans="5:10">
      <c r="E150" s="315"/>
      <c r="F150" s="315"/>
      <c r="I150" s="315"/>
      <c r="J150" s="315"/>
    </row>
    <row r="151" spans="5:10">
      <c r="E151" s="315"/>
      <c r="F151" s="315"/>
      <c r="I151" s="315"/>
      <c r="J151" s="315"/>
    </row>
    <row r="152" spans="5:10">
      <c r="E152" s="315"/>
      <c r="F152" s="315"/>
      <c r="I152" s="315"/>
      <c r="J152" s="315"/>
    </row>
    <row r="153" spans="5:10">
      <c r="E153" s="315"/>
      <c r="F153" s="315"/>
      <c r="I153" s="315"/>
      <c r="J153" s="315"/>
    </row>
    <row r="154" spans="5:10">
      <c r="E154" s="315"/>
      <c r="F154" s="315"/>
      <c r="I154" s="315"/>
      <c r="J154" s="315"/>
    </row>
    <row r="155" spans="5:10">
      <c r="E155" s="315"/>
      <c r="F155" s="315"/>
      <c r="I155" s="315"/>
      <c r="J155" s="315"/>
    </row>
    <row r="156" spans="5:10">
      <c r="E156" s="315"/>
      <c r="F156" s="315"/>
      <c r="I156" s="315"/>
      <c r="J156" s="315"/>
    </row>
    <row r="157" spans="5:10">
      <c r="E157" s="315"/>
      <c r="F157" s="315"/>
      <c r="I157" s="315"/>
      <c r="J157" s="315"/>
    </row>
    <row r="158" spans="5:10">
      <c r="E158" s="315"/>
      <c r="F158" s="315"/>
      <c r="I158" s="315"/>
      <c r="J158" s="315"/>
    </row>
    <row r="159" spans="5:10">
      <c r="E159" s="315"/>
      <c r="F159" s="315"/>
      <c r="I159" s="315"/>
      <c r="J159" s="315"/>
    </row>
    <row r="160" spans="5:10">
      <c r="E160" s="315"/>
      <c r="F160" s="315"/>
      <c r="I160" s="315"/>
      <c r="J160" s="315"/>
    </row>
    <row r="161" spans="5:10">
      <c r="E161" s="315"/>
      <c r="F161" s="315"/>
      <c r="I161" s="315"/>
      <c r="J161" s="315"/>
    </row>
    <row r="162" spans="5:10">
      <c r="E162" s="315"/>
      <c r="F162" s="315"/>
      <c r="I162" s="315"/>
      <c r="J162" s="315"/>
    </row>
    <row r="163" spans="5:10">
      <c r="E163" s="315"/>
      <c r="F163" s="315"/>
      <c r="I163" s="315"/>
      <c r="J163" s="315"/>
    </row>
    <row r="164" spans="5:10">
      <c r="E164" s="315"/>
      <c r="F164" s="315"/>
      <c r="I164" s="315"/>
      <c r="J164" s="315"/>
    </row>
    <row r="165" spans="5:10">
      <c r="E165" s="315"/>
      <c r="F165" s="315"/>
      <c r="I165" s="315"/>
      <c r="J165" s="315"/>
    </row>
    <row r="166" spans="5:10">
      <c r="E166" s="315"/>
      <c r="F166" s="315"/>
      <c r="I166" s="315"/>
      <c r="J166" s="315"/>
    </row>
    <row r="167" spans="5:10">
      <c r="E167" s="315"/>
      <c r="F167" s="315"/>
      <c r="I167" s="315"/>
      <c r="J167" s="315"/>
    </row>
    <row r="168" spans="5:10">
      <c r="E168" s="315"/>
      <c r="F168" s="315"/>
      <c r="I168" s="315"/>
      <c r="J168" s="315"/>
    </row>
    <row r="169" spans="5:10">
      <c r="E169" s="315"/>
      <c r="F169" s="315"/>
      <c r="I169" s="315"/>
      <c r="J169" s="315"/>
    </row>
    <row r="170" spans="5:10">
      <c r="E170" s="315"/>
      <c r="F170" s="315"/>
      <c r="I170" s="315"/>
      <c r="J170" s="315"/>
    </row>
    <row r="171" spans="5:10">
      <c r="E171" s="315"/>
      <c r="F171" s="315"/>
      <c r="I171" s="315"/>
      <c r="J171" s="315"/>
    </row>
    <row r="172" spans="5:10">
      <c r="E172" s="315"/>
      <c r="F172" s="315"/>
      <c r="I172" s="315"/>
      <c r="J172" s="315"/>
    </row>
    <row r="173" spans="5:10">
      <c r="E173" s="315"/>
      <c r="F173" s="315"/>
      <c r="I173" s="315"/>
      <c r="J173" s="315"/>
    </row>
    <row r="174" spans="5:10">
      <c r="E174" s="315"/>
      <c r="F174" s="315"/>
      <c r="I174" s="315"/>
      <c r="J174" s="315"/>
    </row>
    <row r="175" spans="5:10">
      <c r="E175" s="315"/>
      <c r="F175" s="315"/>
      <c r="I175" s="315"/>
      <c r="J175" s="315"/>
    </row>
    <row r="176" spans="5:10">
      <c r="E176" s="315"/>
      <c r="F176" s="315"/>
      <c r="I176" s="315"/>
      <c r="J176" s="315"/>
    </row>
    <row r="177" spans="5:10">
      <c r="E177" s="315"/>
      <c r="F177" s="315"/>
      <c r="I177" s="315"/>
      <c r="J177" s="315"/>
    </row>
    <row r="178" spans="5:10">
      <c r="E178" s="315"/>
      <c r="F178" s="315"/>
      <c r="I178" s="315"/>
      <c r="J178" s="315"/>
    </row>
    <row r="179" spans="5:10">
      <c r="E179" s="315"/>
      <c r="F179" s="315"/>
      <c r="I179" s="315"/>
      <c r="J179" s="315"/>
    </row>
    <row r="180" spans="5:10">
      <c r="E180" s="315"/>
      <c r="F180" s="315"/>
      <c r="I180" s="315"/>
      <c r="J180" s="315"/>
    </row>
    <row r="181" spans="5:10">
      <c r="E181" s="315"/>
      <c r="F181" s="315"/>
      <c r="I181" s="315"/>
      <c r="J181" s="315"/>
    </row>
    <row r="182" spans="5:10">
      <c r="E182" s="315"/>
      <c r="F182" s="315"/>
      <c r="I182" s="315"/>
      <c r="J182" s="315"/>
    </row>
    <row r="183" spans="5:10">
      <c r="E183" s="315"/>
      <c r="F183" s="315"/>
      <c r="I183" s="315"/>
      <c r="J183" s="315"/>
    </row>
    <row r="184" spans="5:10">
      <c r="E184" s="315"/>
      <c r="F184" s="315"/>
      <c r="I184" s="315"/>
      <c r="J184" s="315"/>
    </row>
    <row r="185" spans="5:10">
      <c r="E185" s="315"/>
      <c r="F185" s="315"/>
      <c r="I185" s="315"/>
      <c r="J185" s="315"/>
    </row>
    <row r="186" spans="5:10">
      <c r="E186" s="315"/>
      <c r="F186" s="315"/>
      <c r="I186" s="315"/>
      <c r="J186" s="315"/>
    </row>
    <row r="187" spans="5:10">
      <c r="E187" s="315"/>
      <c r="F187" s="315"/>
      <c r="I187" s="315"/>
      <c r="J187" s="315"/>
    </row>
    <row r="188" spans="5:10">
      <c r="E188" s="315"/>
      <c r="F188" s="315"/>
      <c r="I188" s="315"/>
      <c r="J188" s="315"/>
    </row>
    <row r="189" spans="5:10">
      <c r="E189" s="315"/>
      <c r="F189" s="315"/>
      <c r="I189" s="315"/>
      <c r="J189" s="315"/>
    </row>
    <row r="190" spans="5:10">
      <c r="E190" s="315"/>
      <c r="F190" s="315"/>
      <c r="I190" s="315"/>
      <c r="J190" s="315"/>
    </row>
    <row r="191" spans="5:10">
      <c r="E191" s="315"/>
      <c r="F191" s="315"/>
      <c r="I191" s="315"/>
      <c r="J191" s="315"/>
    </row>
    <row r="192" spans="5:10">
      <c r="E192" s="315"/>
      <c r="F192" s="315"/>
      <c r="I192" s="315"/>
      <c r="J192" s="315"/>
    </row>
    <row r="193" spans="5:10">
      <c r="E193" s="315"/>
      <c r="F193" s="315"/>
      <c r="I193" s="315"/>
      <c r="J193" s="315"/>
    </row>
    <row r="194" spans="5:10">
      <c r="E194" s="315"/>
      <c r="F194" s="315"/>
      <c r="I194" s="315"/>
      <c r="J194" s="315"/>
    </row>
    <row r="195" spans="5:10">
      <c r="E195" s="315"/>
      <c r="F195" s="315"/>
      <c r="I195" s="315"/>
      <c r="J195" s="315"/>
    </row>
    <row r="196" spans="5:10">
      <c r="E196" s="315"/>
      <c r="F196" s="315"/>
      <c r="I196" s="315"/>
      <c r="J196" s="315"/>
    </row>
    <row r="197" spans="5:10">
      <c r="E197" s="315"/>
      <c r="F197" s="315"/>
      <c r="I197" s="315"/>
      <c r="J197" s="315"/>
    </row>
    <row r="198" spans="5:10">
      <c r="E198" s="315"/>
      <c r="F198" s="315"/>
      <c r="I198" s="315"/>
      <c r="J198" s="315"/>
    </row>
    <row r="199" spans="5:10">
      <c r="E199" s="315"/>
      <c r="F199" s="315"/>
      <c r="I199" s="315"/>
      <c r="J199" s="315"/>
    </row>
    <row r="200" spans="5:10">
      <c r="E200" s="315"/>
      <c r="F200" s="315"/>
      <c r="I200" s="315"/>
      <c r="J200" s="315"/>
    </row>
    <row r="201" spans="5:10">
      <c r="E201" s="315"/>
      <c r="F201" s="315"/>
      <c r="I201" s="315"/>
      <c r="J201" s="315"/>
    </row>
    <row r="202" spans="5:10">
      <c r="E202" s="315"/>
      <c r="F202" s="315"/>
      <c r="I202" s="315"/>
      <c r="J202" s="315"/>
    </row>
    <row r="203" spans="5:10">
      <c r="E203" s="315"/>
      <c r="F203" s="315"/>
      <c r="I203" s="315"/>
      <c r="J203" s="315"/>
    </row>
    <row r="204" spans="5:10">
      <c r="E204" s="315"/>
      <c r="F204" s="315"/>
      <c r="I204" s="315"/>
      <c r="J204" s="315"/>
    </row>
    <row r="205" spans="5:10">
      <c r="E205" s="315"/>
      <c r="F205" s="315"/>
      <c r="I205" s="315"/>
      <c r="J205" s="315"/>
    </row>
    <row r="206" spans="5:10">
      <c r="E206" s="315"/>
      <c r="F206" s="315"/>
      <c r="I206" s="315"/>
      <c r="J206" s="315"/>
    </row>
    <row r="207" spans="5:10">
      <c r="E207" s="315"/>
      <c r="F207" s="315"/>
      <c r="I207" s="315"/>
      <c r="J207" s="315"/>
    </row>
    <row r="208" spans="5:10">
      <c r="E208" s="315"/>
      <c r="F208" s="315"/>
      <c r="I208" s="315"/>
      <c r="J208" s="315"/>
    </row>
    <row r="209" spans="5:10">
      <c r="E209" s="315"/>
      <c r="F209" s="315"/>
      <c r="I209" s="315"/>
      <c r="J209" s="315"/>
    </row>
    <row r="210" spans="5:10">
      <c r="E210" s="315"/>
      <c r="F210" s="315"/>
      <c r="I210" s="315"/>
      <c r="J210" s="315"/>
    </row>
    <row r="211" spans="5:10">
      <c r="E211" s="315"/>
      <c r="F211" s="315"/>
      <c r="I211" s="315"/>
      <c r="J211" s="315"/>
    </row>
    <row r="212" spans="5:10">
      <c r="E212" s="315"/>
      <c r="F212" s="315"/>
      <c r="I212" s="315"/>
      <c r="J212" s="315"/>
    </row>
    <row r="213" spans="5:10">
      <c r="E213" s="315"/>
      <c r="F213" s="315"/>
      <c r="I213" s="315"/>
      <c r="J213" s="315"/>
    </row>
    <row r="214" spans="5:10">
      <c r="E214" s="315"/>
      <c r="F214" s="315"/>
      <c r="I214" s="315"/>
      <c r="J214" s="315"/>
    </row>
    <row r="215" spans="5:10">
      <c r="E215" s="315"/>
      <c r="F215" s="315"/>
      <c r="I215" s="315"/>
      <c r="J215" s="315"/>
    </row>
    <row r="216" spans="5:10">
      <c r="E216" s="315"/>
      <c r="F216" s="315"/>
      <c r="I216" s="315"/>
      <c r="J216" s="315"/>
    </row>
    <row r="217" spans="5:10">
      <c r="E217" s="315"/>
      <c r="F217" s="315"/>
      <c r="I217" s="315"/>
      <c r="J217" s="315"/>
    </row>
    <row r="218" spans="5:10">
      <c r="E218" s="315"/>
      <c r="F218" s="315"/>
      <c r="I218" s="315"/>
      <c r="J218" s="315"/>
    </row>
    <row r="219" spans="5:10">
      <c r="E219" s="315"/>
      <c r="F219" s="315"/>
      <c r="I219" s="315"/>
      <c r="J219" s="315"/>
    </row>
    <row r="220" spans="5:10">
      <c r="E220" s="315"/>
      <c r="F220" s="315"/>
      <c r="I220" s="315"/>
      <c r="J220" s="315"/>
    </row>
    <row r="221" spans="5:10">
      <c r="E221" s="315"/>
      <c r="F221" s="315"/>
      <c r="I221" s="315"/>
      <c r="J221" s="315"/>
    </row>
    <row r="222" spans="5:10">
      <c r="E222" s="315"/>
      <c r="F222" s="315"/>
      <c r="I222" s="315"/>
      <c r="J222" s="315"/>
    </row>
    <row r="223" spans="5:10">
      <c r="E223" s="315"/>
      <c r="F223" s="315"/>
      <c r="I223" s="315"/>
      <c r="J223" s="315"/>
    </row>
    <row r="224" spans="5:10">
      <c r="E224" s="315"/>
      <c r="F224" s="315"/>
      <c r="I224" s="315"/>
      <c r="J224" s="315"/>
    </row>
    <row r="225" spans="5:10">
      <c r="E225" s="315"/>
      <c r="F225" s="315"/>
      <c r="I225" s="315"/>
      <c r="J225" s="315"/>
    </row>
    <row r="226" spans="5:10">
      <c r="E226" s="315"/>
      <c r="F226" s="315"/>
      <c r="I226" s="315"/>
      <c r="J226" s="315"/>
    </row>
    <row r="227" spans="5:10">
      <c r="E227" s="315"/>
      <c r="F227" s="315"/>
      <c r="I227" s="315"/>
      <c r="J227" s="315"/>
    </row>
    <row r="228" spans="5:10">
      <c r="E228" s="315"/>
      <c r="F228" s="315"/>
      <c r="I228" s="315"/>
      <c r="J228" s="315"/>
    </row>
    <row r="229" spans="5:10">
      <c r="E229" s="315"/>
      <c r="F229" s="315"/>
      <c r="I229" s="315"/>
      <c r="J229" s="315"/>
    </row>
    <row r="230" spans="5:10">
      <c r="E230" s="315"/>
      <c r="F230" s="315"/>
      <c r="I230" s="315"/>
      <c r="J230" s="315"/>
    </row>
    <row r="231" spans="5:10">
      <c r="E231" s="315"/>
      <c r="F231" s="315"/>
      <c r="I231" s="315"/>
      <c r="J231" s="315"/>
    </row>
    <row r="232" spans="5:10">
      <c r="E232" s="315"/>
      <c r="F232" s="315"/>
      <c r="I232" s="315"/>
      <c r="J232" s="315"/>
    </row>
    <row r="233" spans="5:10">
      <c r="E233" s="315"/>
      <c r="F233" s="315"/>
      <c r="I233" s="315"/>
      <c r="J233" s="315"/>
    </row>
    <row r="234" spans="5:10">
      <c r="E234" s="315"/>
      <c r="F234" s="315"/>
      <c r="I234" s="315"/>
      <c r="J234" s="315"/>
    </row>
    <row r="235" spans="5:10">
      <c r="E235" s="315"/>
      <c r="F235" s="315"/>
      <c r="I235" s="315"/>
      <c r="J235" s="315"/>
    </row>
    <row r="236" spans="5:10">
      <c r="E236" s="315"/>
      <c r="F236" s="315"/>
      <c r="I236" s="315"/>
      <c r="J236" s="315"/>
    </row>
    <row r="237" spans="5:10">
      <c r="E237" s="315"/>
      <c r="F237" s="315"/>
      <c r="I237" s="315"/>
      <c r="J237" s="315"/>
    </row>
    <row r="238" spans="5:10">
      <c r="E238" s="315"/>
      <c r="F238" s="315"/>
      <c r="I238" s="315"/>
      <c r="J238" s="315"/>
    </row>
    <row r="239" spans="5:10">
      <c r="E239" s="315"/>
      <c r="F239" s="315"/>
      <c r="I239" s="315"/>
      <c r="J239" s="315"/>
    </row>
    <row r="240" spans="5:10">
      <c r="E240" s="315"/>
      <c r="F240" s="315"/>
      <c r="I240" s="315"/>
      <c r="J240" s="315"/>
    </row>
    <row r="241" spans="5:10">
      <c r="E241" s="315"/>
      <c r="F241" s="315"/>
      <c r="I241" s="315"/>
      <c r="J241" s="315"/>
    </row>
    <row r="242" spans="5:10">
      <c r="E242" s="315"/>
      <c r="F242" s="315"/>
      <c r="I242" s="315"/>
      <c r="J242" s="315"/>
    </row>
    <row r="243" spans="5:10">
      <c r="E243" s="315"/>
      <c r="F243" s="315"/>
      <c r="I243" s="315"/>
      <c r="J243" s="315"/>
    </row>
    <row r="244" spans="5:10">
      <c r="E244" s="315"/>
      <c r="F244" s="315"/>
      <c r="I244" s="315"/>
      <c r="J244" s="315"/>
    </row>
    <row r="245" spans="5:10">
      <c r="E245" s="315"/>
      <c r="F245" s="315"/>
      <c r="I245" s="315"/>
      <c r="J245" s="315"/>
    </row>
    <row r="246" spans="5:10">
      <c r="E246" s="315"/>
      <c r="F246" s="315"/>
      <c r="I246" s="315"/>
      <c r="J246" s="315"/>
    </row>
    <row r="247" spans="5:10">
      <c r="E247" s="315"/>
      <c r="F247" s="315"/>
      <c r="I247" s="315"/>
      <c r="J247" s="315"/>
    </row>
    <row r="248" spans="5:10">
      <c r="E248" s="315"/>
      <c r="F248" s="315"/>
      <c r="I248" s="315"/>
      <c r="J248" s="315"/>
    </row>
    <row r="249" spans="5:10">
      <c r="E249" s="315"/>
      <c r="F249" s="315"/>
      <c r="I249" s="315"/>
      <c r="J249" s="315"/>
    </row>
    <row r="250" spans="5:10">
      <c r="E250" s="315"/>
      <c r="F250" s="315"/>
      <c r="I250" s="315"/>
      <c r="J250" s="315"/>
    </row>
    <row r="251" spans="5:10">
      <c r="E251" s="315"/>
      <c r="F251" s="315"/>
      <c r="I251" s="315"/>
      <c r="J251" s="315"/>
    </row>
    <row r="252" spans="5:10">
      <c r="E252" s="315"/>
      <c r="F252" s="315"/>
      <c r="I252" s="315"/>
      <c r="J252" s="315"/>
    </row>
    <row r="253" spans="5:10">
      <c r="E253" s="315"/>
      <c r="F253" s="315"/>
      <c r="I253" s="315"/>
      <c r="J253" s="315"/>
    </row>
    <row r="254" spans="5:10">
      <c r="E254" s="315"/>
      <c r="F254" s="315"/>
      <c r="I254" s="315"/>
      <c r="J254" s="315"/>
    </row>
    <row r="255" spans="5:10">
      <c r="E255" s="315"/>
      <c r="F255" s="315"/>
      <c r="I255" s="315"/>
      <c r="J255" s="315"/>
    </row>
    <row r="256" spans="5:10">
      <c r="E256" s="315"/>
      <c r="F256" s="315"/>
      <c r="I256" s="315"/>
      <c r="J256" s="315"/>
    </row>
    <row r="257" spans="5:10">
      <c r="E257" s="315"/>
      <c r="F257" s="315"/>
      <c r="I257" s="315"/>
      <c r="J257" s="315"/>
    </row>
    <row r="258" spans="5:10">
      <c r="E258" s="315"/>
      <c r="F258" s="315"/>
      <c r="I258" s="315"/>
      <c r="J258" s="315"/>
    </row>
    <row r="259" spans="5:10">
      <c r="E259" s="315"/>
      <c r="F259" s="315"/>
      <c r="I259" s="315"/>
      <c r="J259" s="315"/>
    </row>
    <row r="260" spans="5:10">
      <c r="E260" s="315"/>
      <c r="F260" s="315"/>
      <c r="I260" s="315"/>
      <c r="J260" s="315"/>
    </row>
    <row r="261" spans="5:10">
      <c r="E261" s="315"/>
      <c r="F261" s="315"/>
      <c r="I261" s="315"/>
      <c r="J261" s="315"/>
    </row>
    <row r="262" spans="5:10">
      <c r="E262" s="315"/>
      <c r="F262" s="315"/>
      <c r="I262" s="315"/>
      <c r="J262" s="315"/>
    </row>
    <row r="263" spans="5:10">
      <c r="E263" s="315"/>
      <c r="F263" s="315"/>
      <c r="I263" s="315"/>
      <c r="J263" s="315"/>
    </row>
    <row r="264" spans="5:10">
      <c r="E264" s="315"/>
      <c r="F264" s="315"/>
      <c r="I264" s="315"/>
      <c r="J264" s="315"/>
    </row>
    <row r="265" spans="5:10">
      <c r="E265" s="315"/>
      <c r="F265" s="315"/>
      <c r="I265" s="315"/>
      <c r="J265" s="315"/>
    </row>
    <row r="266" spans="5:10">
      <c r="E266" s="315"/>
      <c r="F266" s="315"/>
      <c r="I266" s="315"/>
      <c r="J266" s="315"/>
    </row>
    <row r="267" spans="5:10">
      <c r="E267" s="315"/>
      <c r="F267" s="315"/>
      <c r="I267" s="315"/>
      <c r="J267" s="315"/>
    </row>
    <row r="268" spans="5:10">
      <c r="E268" s="315"/>
      <c r="F268" s="315"/>
      <c r="I268" s="315"/>
      <c r="J268" s="315"/>
    </row>
    <row r="269" spans="5:10">
      <c r="E269" s="315"/>
      <c r="F269" s="315"/>
      <c r="I269" s="315"/>
      <c r="J269" s="315"/>
    </row>
    <row r="270" spans="5:10">
      <c r="E270" s="315"/>
      <c r="F270" s="315"/>
      <c r="I270" s="315"/>
      <c r="J270" s="315"/>
    </row>
    <row r="271" spans="5:10">
      <c r="E271" s="315"/>
      <c r="F271" s="315"/>
      <c r="I271" s="315"/>
      <c r="J271" s="315"/>
    </row>
    <row r="272" spans="5:10">
      <c r="E272" s="315"/>
      <c r="F272" s="315"/>
      <c r="I272" s="315"/>
      <c r="J272" s="315"/>
    </row>
    <row r="273" spans="5:10">
      <c r="E273" s="315"/>
      <c r="F273" s="315"/>
      <c r="I273" s="315"/>
      <c r="J273" s="315"/>
    </row>
    <row r="274" spans="5:10">
      <c r="E274" s="315"/>
      <c r="F274" s="315"/>
      <c r="I274" s="315"/>
      <c r="J274" s="315"/>
    </row>
    <row r="275" spans="5:10">
      <c r="E275" s="315"/>
      <c r="F275" s="315"/>
      <c r="I275" s="315"/>
      <c r="J275" s="315"/>
    </row>
    <row r="276" spans="5:10">
      <c r="E276" s="315"/>
      <c r="F276" s="315"/>
      <c r="I276" s="315"/>
      <c r="J276" s="315"/>
    </row>
    <row r="277" spans="5:10">
      <c r="E277" s="315"/>
      <c r="F277" s="315"/>
      <c r="I277" s="315"/>
      <c r="J277" s="315"/>
    </row>
    <row r="278" spans="5:10">
      <c r="E278" s="315"/>
      <c r="F278" s="315"/>
      <c r="I278" s="315"/>
      <c r="J278" s="315"/>
    </row>
    <row r="279" spans="5:10">
      <c r="E279" s="315"/>
      <c r="F279" s="315"/>
      <c r="I279" s="315"/>
      <c r="J279" s="315"/>
    </row>
    <row r="280" spans="5:10">
      <c r="E280" s="315"/>
      <c r="F280" s="315"/>
      <c r="I280" s="315"/>
      <c r="J280" s="315"/>
    </row>
    <row r="281" spans="5:10">
      <c r="E281" s="315"/>
      <c r="F281" s="315"/>
      <c r="I281" s="315"/>
      <c r="J281" s="315"/>
    </row>
    <row r="282" spans="5:10">
      <c r="E282" s="315"/>
      <c r="F282" s="315"/>
      <c r="I282" s="315"/>
      <c r="J282" s="315"/>
    </row>
    <row r="283" spans="5:10">
      <c r="E283" s="315"/>
      <c r="F283" s="315"/>
      <c r="I283" s="315"/>
      <c r="J283" s="315"/>
    </row>
    <row r="284" spans="5:10">
      <c r="E284" s="315"/>
      <c r="F284" s="315"/>
      <c r="I284" s="315"/>
      <c r="J284" s="315"/>
    </row>
    <row r="285" spans="5:10">
      <c r="E285" s="315"/>
      <c r="F285" s="315"/>
      <c r="I285" s="315"/>
      <c r="J285" s="315"/>
    </row>
    <row r="286" spans="5:10">
      <c r="E286" s="315"/>
      <c r="F286" s="315"/>
      <c r="I286" s="315"/>
      <c r="J286" s="315"/>
    </row>
    <row r="287" spans="5:10">
      <c r="E287" s="315"/>
      <c r="F287" s="315"/>
      <c r="I287" s="315"/>
      <c r="J287" s="315"/>
    </row>
    <row r="288" spans="5:10">
      <c r="E288" s="315"/>
      <c r="F288" s="315"/>
      <c r="I288" s="315"/>
      <c r="J288" s="315"/>
    </row>
    <row r="289" spans="5:10">
      <c r="E289" s="315"/>
      <c r="F289" s="315"/>
      <c r="I289" s="315"/>
      <c r="J289" s="315"/>
    </row>
    <row r="290" spans="5:10">
      <c r="I290" s="315"/>
      <c r="J290" s="315"/>
    </row>
    <row r="291" spans="5:10">
      <c r="I291" s="315"/>
      <c r="J291" s="315"/>
    </row>
    <row r="292" spans="5:10">
      <c r="I292" s="315"/>
      <c r="J292" s="315"/>
    </row>
    <row r="293" spans="5:10">
      <c r="I293" s="315"/>
      <c r="J293" s="315"/>
    </row>
    <row r="294" spans="5:10">
      <c r="I294" s="315"/>
      <c r="J294" s="315"/>
    </row>
    <row r="295" spans="5:10">
      <c r="I295" s="315"/>
      <c r="J295" s="315"/>
    </row>
    <row r="296" spans="5:10">
      <c r="I296" s="315"/>
      <c r="J296" s="315"/>
    </row>
    <row r="297" spans="5:10">
      <c r="I297" s="315"/>
      <c r="J297" s="315"/>
    </row>
    <row r="298" spans="5:10">
      <c r="I298" s="315"/>
      <c r="J298" s="315"/>
    </row>
    <row r="299" spans="5:10">
      <c r="I299" s="315"/>
      <c r="J299" s="315"/>
    </row>
  </sheetData>
  <mergeCells count="19">
    <mergeCell ref="A39:B39"/>
    <mergeCell ref="A43:I43"/>
    <mergeCell ref="B23:J23"/>
    <mergeCell ref="A27:B27"/>
    <mergeCell ref="A28:J28"/>
    <mergeCell ref="B29:J29"/>
    <mergeCell ref="B33:J33"/>
    <mergeCell ref="B37:J37"/>
    <mergeCell ref="A4:J4"/>
    <mergeCell ref="B5:J5"/>
    <mergeCell ref="B9:J9"/>
    <mergeCell ref="B16:J16"/>
    <mergeCell ref="A2:A3"/>
    <mergeCell ref="A1:J1"/>
    <mergeCell ref="B2:B3"/>
    <mergeCell ref="C2:D2"/>
    <mergeCell ref="E2:F2"/>
    <mergeCell ref="G2:H2"/>
    <mergeCell ref="I2:J2"/>
  </mergeCells>
  <pageMargins left="0.78431372549019618" right="0.78431372549019618" top="0.98039215686274517" bottom="0.98039215686274517" header="0.50980392156862753" footer="0.50980392156862753"/>
  <pageSetup paperSize="9" scale="12" orientation="landscape" useFirstPageNumber="1"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Normal="100" workbookViewId="0">
      <selection sqref="A1:J1"/>
    </sheetView>
  </sheetViews>
  <sheetFormatPr defaultColWidth="9.1796875" defaultRowHeight="13"/>
  <cols>
    <col min="1" max="1" width="7.1796875" style="315" bestFit="1" customWidth="1"/>
    <col min="2" max="2" width="18.7265625" style="315" customWidth="1"/>
    <col min="3" max="3" width="11.1796875" style="315" bestFit="1" customWidth="1"/>
    <col min="4" max="5" width="12.81640625" style="315" customWidth="1"/>
    <col min="6" max="6" width="9.81640625" style="315" customWidth="1"/>
    <col min="7" max="7" width="8.81640625" style="315" bestFit="1" customWidth="1"/>
    <col min="8" max="8" width="9.453125" style="315" bestFit="1" customWidth="1"/>
    <col min="9" max="9" width="10.7265625" style="315" customWidth="1"/>
    <col min="10" max="10" width="9.453125" style="315" bestFit="1" customWidth="1"/>
    <col min="11" max="16384" width="9.1796875" style="315"/>
  </cols>
  <sheetData>
    <row r="1" spans="1:10" ht="15" customHeight="1">
      <c r="A1" s="684" t="s">
        <v>997</v>
      </c>
      <c r="B1" s="684"/>
      <c r="C1" s="684"/>
      <c r="D1" s="684"/>
      <c r="E1" s="684"/>
      <c r="F1" s="684"/>
      <c r="G1" s="684"/>
      <c r="H1" s="684"/>
      <c r="I1" s="684"/>
      <c r="J1" s="684"/>
    </row>
    <row r="2" spans="1:10" ht="15" customHeight="1">
      <c r="A2" s="627" t="s">
        <v>977</v>
      </c>
      <c r="B2" s="685" t="s">
        <v>998</v>
      </c>
      <c r="C2" s="665" t="s">
        <v>29</v>
      </c>
      <c r="D2" s="666"/>
      <c r="E2" s="665">
        <v>43513</v>
      </c>
      <c r="F2" s="666"/>
      <c r="G2" s="665">
        <v>43848</v>
      </c>
      <c r="H2" s="666"/>
      <c r="I2" s="665">
        <v>43879</v>
      </c>
      <c r="J2" s="666"/>
    </row>
    <row r="3" spans="1:10" ht="39">
      <c r="A3" s="627"/>
      <c r="B3" s="686"/>
      <c r="C3" s="273" t="s">
        <v>962</v>
      </c>
      <c r="D3" s="189" t="s">
        <v>944</v>
      </c>
      <c r="E3" s="273" t="s">
        <v>962</v>
      </c>
      <c r="F3" s="189" t="s">
        <v>944</v>
      </c>
      <c r="G3" s="273" t="s">
        <v>962</v>
      </c>
      <c r="H3" s="273" t="s">
        <v>999</v>
      </c>
      <c r="I3" s="273" t="s">
        <v>678</v>
      </c>
      <c r="J3" s="189" t="s">
        <v>944</v>
      </c>
    </row>
    <row r="4" spans="1:10" ht="15" customHeight="1">
      <c r="A4" s="680" t="s">
        <v>664</v>
      </c>
      <c r="B4" s="681"/>
      <c r="C4" s="681"/>
      <c r="D4" s="681"/>
      <c r="E4" s="681"/>
      <c r="F4" s="681"/>
      <c r="G4" s="681"/>
      <c r="H4" s="681"/>
      <c r="I4" s="681"/>
      <c r="J4" s="682"/>
    </row>
    <row r="5" spans="1:10">
      <c r="A5" s="320">
        <v>1</v>
      </c>
      <c r="B5" s="277" t="s">
        <v>704</v>
      </c>
      <c r="C5" s="279">
        <v>102.46</v>
      </c>
      <c r="D5" s="279">
        <v>185.62521999999996</v>
      </c>
      <c r="E5" s="279">
        <v>0.86</v>
      </c>
      <c r="F5" s="279">
        <v>1.4700000000000002</v>
      </c>
      <c r="G5" s="279">
        <v>2.6800000000000006</v>
      </c>
      <c r="H5" s="279">
        <v>4.6002599999999996</v>
      </c>
      <c r="I5" s="279">
        <v>4.5500000000000007</v>
      </c>
      <c r="J5" s="279">
        <v>7.6675999999999993</v>
      </c>
    </row>
    <row r="6" spans="1:10">
      <c r="A6" s="320">
        <v>2</v>
      </c>
      <c r="B6" s="277" t="s">
        <v>1000</v>
      </c>
      <c r="C6" s="278">
        <v>0.96000000000000008</v>
      </c>
      <c r="D6" s="278">
        <v>1.9223200000000003</v>
      </c>
      <c r="E6" s="279" t="s">
        <v>354</v>
      </c>
      <c r="F6" s="279" t="s">
        <v>354</v>
      </c>
      <c r="G6" s="278">
        <v>0.70000000000000007</v>
      </c>
      <c r="H6" s="278">
        <v>1.4024400000000001</v>
      </c>
      <c r="I6" s="278">
        <v>0.08</v>
      </c>
      <c r="J6" s="278">
        <v>0.15260000000000001</v>
      </c>
    </row>
    <row r="7" spans="1:10">
      <c r="A7" s="320">
        <v>3</v>
      </c>
      <c r="B7" s="277" t="s">
        <v>705</v>
      </c>
      <c r="C7" s="279">
        <v>10861.6</v>
      </c>
      <c r="D7" s="279">
        <v>59327.890820000001</v>
      </c>
      <c r="E7" s="279">
        <v>828.9599999999997</v>
      </c>
      <c r="F7" s="279">
        <v>4329.4800000000005</v>
      </c>
      <c r="G7" s="279">
        <v>190.11499999999992</v>
      </c>
      <c r="H7" s="279">
        <v>784.18337999999994</v>
      </c>
      <c r="I7" s="279">
        <v>183.345</v>
      </c>
      <c r="J7" s="279">
        <v>706.82408999999996</v>
      </c>
    </row>
    <row r="8" spans="1:10">
      <c r="A8" s="320">
        <v>4</v>
      </c>
      <c r="B8" s="277" t="s">
        <v>706</v>
      </c>
      <c r="C8" s="279">
        <v>10423.69</v>
      </c>
      <c r="D8" s="279">
        <v>45313.433989999998</v>
      </c>
      <c r="E8" s="279">
        <v>528.20000000000005</v>
      </c>
      <c r="F8" s="279">
        <v>2230.23</v>
      </c>
      <c r="G8" s="279">
        <v>436.59</v>
      </c>
      <c r="H8" s="279">
        <v>1868.0748599999999</v>
      </c>
      <c r="I8" s="279">
        <v>499.28</v>
      </c>
      <c r="J8" s="279">
        <v>1984.7158400000003</v>
      </c>
    </row>
    <row r="9" spans="1:10">
      <c r="A9" s="320">
        <v>5</v>
      </c>
      <c r="B9" s="277" t="s">
        <v>707</v>
      </c>
      <c r="C9" s="279">
        <v>15257.02</v>
      </c>
      <c r="D9" s="279">
        <v>36785.243459999998</v>
      </c>
      <c r="E9" s="279">
        <v>1065.7299999999993</v>
      </c>
      <c r="F9" s="279">
        <v>2127.389999999999</v>
      </c>
      <c r="G9" s="279">
        <v>1838.7299999999998</v>
      </c>
      <c r="H9" s="279">
        <v>3736.3412999999996</v>
      </c>
      <c r="I9" s="279">
        <v>1495.27</v>
      </c>
      <c r="J9" s="279">
        <v>2574.3252899999998</v>
      </c>
    </row>
    <row r="10" spans="1:10">
      <c r="A10" s="320">
        <v>6</v>
      </c>
      <c r="B10" s="277" t="s">
        <v>708</v>
      </c>
      <c r="C10" s="279">
        <v>1978.6699999999998</v>
      </c>
      <c r="D10" s="279">
        <v>13381.132800000001</v>
      </c>
      <c r="E10" s="279">
        <v>121.26000000000002</v>
      </c>
      <c r="F10" s="279">
        <v>760.6099999999999</v>
      </c>
      <c r="G10" s="279">
        <v>92.800000000000011</v>
      </c>
      <c r="H10" s="279">
        <v>633.70379000000003</v>
      </c>
      <c r="I10" s="279">
        <v>53.82</v>
      </c>
      <c r="J10" s="279">
        <v>332.48131999999993</v>
      </c>
    </row>
    <row r="11" spans="1:10">
      <c r="A11" s="320">
        <v>7</v>
      </c>
      <c r="B11" s="277" t="s">
        <v>709</v>
      </c>
      <c r="C11" s="279">
        <v>14134.244999999999</v>
      </c>
      <c r="D11" s="279">
        <v>64091.465589999985</v>
      </c>
      <c r="E11" s="279">
        <v>1216.8</v>
      </c>
      <c r="F11" s="279">
        <v>5140.6400000000021</v>
      </c>
      <c r="G11" s="279">
        <v>929.65999999999974</v>
      </c>
      <c r="H11" s="279">
        <v>3830.0764100000006</v>
      </c>
      <c r="I11" s="279">
        <v>947.65000000000009</v>
      </c>
      <c r="J11" s="279">
        <v>3622.5927600000005</v>
      </c>
    </row>
    <row r="12" spans="1:10">
      <c r="A12" s="320">
        <v>8</v>
      </c>
      <c r="B12" s="277" t="s">
        <v>710</v>
      </c>
      <c r="C12" s="279">
        <v>5507.8950000000004</v>
      </c>
      <c r="D12" s="279">
        <v>36157.716309999982</v>
      </c>
      <c r="E12" s="279">
        <v>346.92499999999995</v>
      </c>
      <c r="F12" s="279">
        <v>2908.9599999999991</v>
      </c>
      <c r="G12" s="279">
        <v>387.55499999999995</v>
      </c>
      <c r="H12" s="279">
        <v>2857.8393600000004</v>
      </c>
      <c r="I12" s="279">
        <v>397.80000000000007</v>
      </c>
      <c r="J12" s="279">
        <v>2623.238535</v>
      </c>
    </row>
    <row r="13" spans="1:10">
      <c r="A13" s="320">
        <v>9</v>
      </c>
      <c r="B13" s="277" t="s">
        <v>711</v>
      </c>
      <c r="C13" s="279">
        <v>569.06700000000001</v>
      </c>
      <c r="D13" s="279">
        <v>9544.5500600000014</v>
      </c>
      <c r="E13" s="279">
        <v>41.724000000000011</v>
      </c>
      <c r="F13" s="279">
        <v>644.68000000000006</v>
      </c>
      <c r="G13" s="279">
        <v>27.336000000000006</v>
      </c>
      <c r="H13" s="279">
        <v>412.69894499999998</v>
      </c>
      <c r="I13" s="279">
        <v>27.117000000000001</v>
      </c>
      <c r="J13" s="279">
        <v>370.29515999999995</v>
      </c>
    </row>
    <row r="14" spans="1:10">
      <c r="A14" s="320">
        <v>10</v>
      </c>
      <c r="B14" s="277" t="s">
        <v>712</v>
      </c>
      <c r="C14" s="279">
        <v>1065.7819999999999</v>
      </c>
      <c r="D14" s="279">
        <v>6285.3693900000007</v>
      </c>
      <c r="E14" s="279">
        <v>171.23600000000002</v>
      </c>
      <c r="F14" s="279">
        <v>963.53</v>
      </c>
      <c r="G14" s="279">
        <v>160.33600000000001</v>
      </c>
      <c r="H14" s="279">
        <v>895.1855700000001</v>
      </c>
      <c r="I14" s="279">
        <v>129.20400000000001</v>
      </c>
      <c r="J14" s="279">
        <v>673.3033200000001</v>
      </c>
    </row>
    <row r="15" spans="1:10">
      <c r="A15" s="320">
        <v>11</v>
      </c>
      <c r="B15" s="277" t="s">
        <v>713</v>
      </c>
      <c r="C15" s="279">
        <v>67.760000000000005</v>
      </c>
      <c r="D15" s="279">
        <v>134.60199</v>
      </c>
      <c r="E15" s="278">
        <v>7.0000000000000007E-2</v>
      </c>
      <c r="F15" s="278">
        <v>0.13</v>
      </c>
      <c r="G15" s="279" t="s">
        <v>354</v>
      </c>
      <c r="H15" s="279" t="s">
        <v>354</v>
      </c>
      <c r="I15" s="322">
        <v>0.82000000000000006</v>
      </c>
      <c r="J15" s="322">
        <v>1.3445799999999999</v>
      </c>
    </row>
    <row r="16" spans="1:10">
      <c r="A16" s="320">
        <v>12</v>
      </c>
      <c r="B16" s="277" t="s">
        <v>1001</v>
      </c>
      <c r="C16" s="279">
        <v>15.324999999999999</v>
      </c>
      <c r="D16" s="279">
        <v>95.196885000000023</v>
      </c>
      <c r="E16" s="279" t="s">
        <v>354</v>
      </c>
      <c r="F16" s="279" t="s">
        <v>354</v>
      </c>
      <c r="G16" s="323">
        <v>1.4999999999999999E-2</v>
      </c>
      <c r="H16" s="278">
        <v>0.11252499999999999</v>
      </c>
      <c r="I16" s="323">
        <v>0.01</v>
      </c>
      <c r="J16" s="278">
        <v>7.7875E-2</v>
      </c>
    </row>
    <row r="17" spans="1:10">
      <c r="A17" s="320">
        <v>13</v>
      </c>
      <c r="B17" s="277" t="s">
        <v>1002</v>
      </c>
      <c r="C17" s="279">
        <v>0.96000000000000008</v>
      </c>
      <c r="D17" s="279">
        <v>3.7552000000000003</v>
      </c>
      <c r="E17" s="279" t="s">
        <v>354</v>
      </c>
      <c r="F17" s="279" t="s">
        <v>354</v>
      </c>
      <c r="G17" s="279" t="s">
        <v>354</v>
      </c>
      <c r="H17" s="279" t="s">
        <v>354</v>
      </c>
      <c r="I17" s="279" t="s">
        <v>354</v>
      </c>
      <c r="J17" s="279" t="s">
        <v>354</v>
      </c>
    </row>
    <row r="18" spans="1:10">
      <c r="A18" s="320">
        <v>14</v>
      </c>
      <c r="B18" s="277" t="s">
        <v>1003</v>
      </c>
      <c r="C18" s="279">
        <v>6231.16</v>
      </c>
      <c r="D18" s="279">
        <v>25205.6531</v>
      </c>
      <c r="E18" s="279">
        <v>311.92</v>
      </c>
      <c r="F18" s="279">
        <v>1222.1699999999998</v>
      </c>
      <c r="G18" s="279">
        <v>552.16999999999996</v>
      </c>
      <c r="H18" s="279">
        <v>2415.7674600000005</v>
      </c>
      <c r="I18" s="279">
        <v>372.96000000000004</v>
      </c>
      <c r="J18" s="279">
        <v>1508.0283300000001</v>
      </c>
    </row>
    <row r="19" spans="1:10">
      <c r="A19" s="320">
        <v>15</v>
      </c>
      <c r="B19" s="277" t="s">
        <v>1004</v>
      </c>
      <c r="C19" s="279">
        <v>14657.300000000003</v>
      </c>
      <c r="D19" s="279">
        <v>57613.341399999998</v>
      </c>
      <c r="E19" s="279">
        <v>1393.0799999999997</v>
      </c>
      <c r="F19" s="279">
        <v>5262.3900000000012</v>
      </c>
      <c r="G19" s="279">
        <v>2103.2800000000002</v>
      </c>
      <c r="H19" s="279">
        <v>8888.7746299999999</v>
      </c>
      <c r="I19" s="279">
        <v>1469.9250000000002</v>
      </c>
      <c r="J19" s="279">
        <v>5792.5219700000007</v>
      </c>
    </row>
    <row r="20" spans="1:10">
      <c r="A20" s="320">
        <v>16</v>
      </c>
      <c r="B20" s="277" t="s">
        <v>1005</v>
      </c>
      <c r="C20" s="279">
        <v>6642.7199999999993</v>
      </c>
      <c r="D20" s="279">
        <v>53811.368280000002</v>
      </c>
      <c r="E20" s="279">
        <v>430.73000000000013</v>
      </c>
      <c r="F20" s="279">
        <v>3288.7599999999998</v>
      </c>
      <c r="G20" s="279">
        <v>1231.9899999999998</v>
      </c>
      <c r="H20" s="279">
        <v>11048.793370000001</v>
      </c>
      <c r="I20" s="279">
        <v>849.56499999999994</v>
      </c>
      <c r="J20" s="279">
        <v>6978.3759500000006</v>
      </c>
    </row>
    <row r="21" spans="1:10">
      <c r="A21" s="320">
        <v>17</v>
      </c>
      <c r="B21" s="277" t="s">
        <v>714</v>
      </c>
      <c r="C21" s="279">
        <v>1253.29</v>
      </c>
      <c r="D21" s="279">
        <v>8189.0354899999993</v>
      </c>
      <c r="E21" s="279">
        <v>32.555</v>
      </c>
      <c r="F21" s="279">
        <v>204.98999999999998</v>
      </c>
      <c r="G21" s="279">
        <v>50.734999999999999</v>
      </c>
      <c r="H21" s="279">
        <v>321.49139000000002</v>
      </c>
      <c r="I21" s="279">
        <v>35.560000000000009</v>
      </c>
      <c r="J21" s="279">
        <v>212.76769000000004</v>
      </c>
    </row>
    <row r="22" spans="1:10">
      <c r="A22" s="320">
        <v>18</v>
      </c>
      <c r="B22" s="277" t="s">
        <v>715</v>
      </c>
      <c r="C22" s="279">
        <v>181.65</v>
      </c>
      <c r="D22" s="279">
        <v>362.10701999999992</v>
      </c>
      <c r="E22" s="279">
        <v>0.89000000000000024</v>
      </c>
      <c r="F22" s="279">
        <v>1.8000000000000005</v>
      </c>
      <c r="G22" s="322">
        <v>0.12999999999999998</v>
      </c>
      <c r="H22" s="322">
        <v>0.28585000000000005</v>
      </c>
      <c r="I22" s="322">
        <v>7.0000000000000007E-2</v>
      </c>
      <c r="J22" s="322">
        <v>0.15061000000000002</v>
      </c>
    </row>
    <row r="23" spans="1:10">
      <c r="A23" s="324" t="s">
        <v>926</v>
      </c>
      <c r="B23" s="285" t="s">
        <v>93</v>
      </c>
      <c r="C23" s="286">
        <f t="shared" ref="C23:J23" si="0">SUM(C5:C22)</f>
        <v>88951.553999999989</v>
      </c>
      <c r="D23" s="286">
        <f t="shared" si="0"/>
        <v>416489.4093249999</v>
      </c>
      <c r="E23" s="286">
        <f t="shared" si="0"/>
        <v>6490.9400000000005</v>
      </c>
      <c r="F23" s="286">
        <f t="shared" si="0"/>
        <v>29087.23</v>
      </c>
      <c r="G23" s="286">
        <f t="shared" si="0"/>
        <v>8004.8219999999983</v>
      </c>
      <c r="H23" s="286">
        <f t="shared" si="0"/>
        <v>37699.331540000006</v>
      </c>
      <c r="I23" s="286">
        <f t="shared" si="0"/>
        <v>6467.0260000000007</v>
      </c>
      <c r="J23" s="286">
        <f t="shared" si="0"/>
        <v>27388.863520000006</v>
      </c>
    </row>
    <row r="24" spans="1:10">
      <c r="A24" s="683" t="s">
        <v>665</v>
      </c>
      <c r="B24" s="683"/>
      <c r="C24" s="683"/>
      <c r="D24" s="683"/>
      <c r="E24" s="683"/>
      <c r="F24" s="683"/>
      <c r="G24" s="683"/>
      <c r="H24" s="683"/>
      <c r="I24" s="683"/>
      <c r="J24" s="683"/>
    </row>
    <row r="25" spans="1:10">
      <c r="A25" s="325">
        <v>1</v>
      </c>
      <c r="B25" s="277" t="s">
        <v>706</v>
      </c>
      <c r="C25" s="326">
        <v>0.29000000000000004</v>
      </c>
      <c r="D25" s="326">
        <v>1.27</v>
      </c>
      <c r="E25" s="326">
        <v>0</v>
      </c>
      <c r="F25" s="326">
        <v>0</v>
      </c>
      <c r="G25" s="326">
        <v>0.1</v>
      </c>
      <c r="H25" s="326">
        <v>0.45</v>
      </c>
      <c r="I25" s="326" t="s">
        <v>354</v>
      </c>
      <c r="J25" s="326" t="s">
        <v>354</v>
      </c>
    </row>
    <row r="26" spans="1:10">
      <c r="A26" s="325">
        <v>2</v>
      </c>
      <c r="B26" s="277" t="s">
        <v>710</v>
      </c>
      <c r="C26" s="326">
        <v>0.64500000000000002</v>
      </c>
      <c r="D26" s="326">
        <v>4.49</v>
      </c>
      <c r="E26" s="326">
        <v>0</v>
      </c>
      <c r="F26" s="326">
        <v>0</v>
      </c>
      <c r="G26" s="326" t="s">
        <v>354</v>
      </c>
      <c r="H26" s="326" t="s">
        <v>354</v>
      </c>
      <c r="I26" s="326">
        <v>0.64500000000000002</v>
      </c>
      <c r="J26" s="326">
        <v>4.49</v>
      </c>
    </row>
    <row r="27" spans="1:10">
      <c r="A27" s="325">
        <v>3</v>
      </c>
      <c r="B27" s="277" t="s">
        <v>1006</v>
      </c>
      <c r="C27" s="326">
        <v>6.5950000000000006</v>
      </c>
      <c r="D27" s="326">
        <v>29.040000000000003</v>
      </c>
      <c r="E27" s="326">
        <v>1.1000000000000001</v>
      </c>
      <c r="F27" s="326">
        <v>4.82</v>
      </c>
      <c r="G27" s="326">
        <v>3.12</v>
      </c>
      <c r="H27" s="326">
        <v>13.72</v>
      </c>
      <c r="I27" s="326">
        <v>1.5449999999999999</v>
      </c>
      <c r="J27" s="326">
        <v>6.73</v>
      </c>
    </row>
    <row r="28" spans="1:10">
      <c r="A28" s="325">
        <v>4</v>
      </c>
      <c r="B28" s="277" t="s">
        <v>1007</v>
      </c>
      <c r="C28" s="326" t="s">
        <v>354</v>
      </c>
      <c r="D28" s="326" t="s">
        <v>354</v>
      </c>
      <c r="E28" s="326">
        <v>0</v>
      </c>
      <c r="F28" s="326">
        <v>0</v>
      </c>
      <c r="G28" s="326" t="s">
        <v>354</v>
      </c>
      <c r="H28" s="326" t="s">
        <v>354</v>
      </c>
      <c r="I28" s="326" t="s">
        <v>354</v>
      </c>
      <c r="J28" s="326" t="s">
        <v>354</v>
      </c>
    </row>
    <row r="29" spans="1:10">
      <c r="A29" s="325">
        <v>5</v>
      </c>
      <c r="B29" s="277" t="s">
        <v>1008</v>
      </c>
      <c r="C29" s="326" t="s">
        <v>354</v>
      </c>
      <c r="D29" s="326" t="s">
        <v>354</v>
      </c>
      <c r="E29" s="326">
        <v>0</v>
      </c>
      <c r="F29" s="326">
        <v>0</v>
      </c>
      <c r="G29" s="326" t="s">
        <v>354</v>
      </c>
      <c r="H29" s="326" t="s">
        <v>354</v>
      </c>
      <c r="I29" s="326" t="s">
        <v>354</v>
      </c>
      <c r="J29" s="326" t="s">
        <v>354</v>
      </c>
    </row>
    <row r="30" spans="1:10">
      <c r="A30" s="277"/>
      <c r="B30" s="285" t="s">
        <v>93</v>
      </c>
      <c r="C30" s="327">
        <f>SUM(C25:C29)</f>
        <v>7.5300000000000011</v>
      </c>
      <c r="D30" s="327">
        <f>SUM(D25:D29)</f>
        <v>34.800000000000004</v>
      </c>
      <c r="E30" s="327">
        <f t="shared" ref="E30:J30" si="1">SUM(E25:E29)</f>
        <v>1.1000000000000001</v>
      </c>
      <c r="F30" s="327">
        <f>SUM(F25:F29)</f>
        <v>4.82</v>
      </c>
      <c r="G30" s="327">
        <f t="shared" si="1"/>
        <v>3.22</v>
      </c>
      <c r="H30" s="327">
        <f t="shared" si="1"/>
        <v>14.17</v>
      </c>
      <c r="I30" s="327">
        <f t="shared" si="1"/>
        <v>2.19</v>
      </c>
      <c r="J30" s="327">
        <f t="shared" si="1"/>
        <v>11.22</v>
      </c>
    </row>
    <row r="31" spans="1:10">
      <c r="A31" s="311" t="str">
        <f>'[1]65'!A18</f>
        <v>$ indicates as on February 28, 2020</v>
      </c>
      <c r="B31" s="328"/>
      <c r="G31" s="315" t="s">
        <v>926</v>
      </c>
      <c r="H31" s="315" t="s">
        <v>926</v>
      </c>
      <c r="I31" s="315" t="s">
        <v>926</v>
      </c>
      <c r="J31" s="315" t="s">
        <v>926</v>
      </c>
    </row>
    <row r="32" spans="1:10">
      <c r="A32" s="329" t="s">
        <v>1009</v>
      </c>
      <c r="B32" s="328"/>
      <c r="D32" s="315" t="s">
        <v>926</v>
      </c>
      <c r="E32" s="315" t="s">
        <v>926</v>
      </c>
      <c r="G32" s="315" t="s">
        <v>926</v>
      </c>
    </row>
    <row r="33" spans="1:9">
      <c r="A33" s="328" t="s">
        <v>680</v>
      </c>
      <c r="E33" s="315" t="s">
        <v>926</v>
      </c>
      <c r="I33" s="315" t="s">
        <v>926</v>
      </c>
    </row>
  </sheetData>
  <mergeCells count="9">
    <mergeCell ref="A4:J4"/>
    <mergeCell ref="A24:J24"/>
    <mergeCell ref="A1:J1"/>
    <mergeCell ref="A2:A3"/>
    <mergeCell ref="B2:B3"/>
    <mergeCell ref="C2:D2"/>
    <mergeCell ref="E2:F2"/>
    <mergeCell ref="G2:H2"/>
    <mergeCell ref="I2:J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Normal="100" workbookViewId="0">
      <selection activeCell="D15" sqref="D15"/>
    </sheetView>
  </sheetViews>
  <sheetFormatPr defaultColWidth="9.1796875" defaultRowHeight="13"/>
  <cols>
    <col min="1" max="1" width="5.7265625" style="315" bestFit="1" customWidth="1"/>
    <col min="2" max="2" width="20.453125" style="315" customWidth="1"/>
    <col min="3" max="3" width="11.453125" style="315" customWidth="1"/>
    <col min="4" max="4" width="13.81640625" style="315" customWidth="1"/>
    <col min="5" max="5" width="16.81640625" style="315" customWidth="1"/>
    <col min="6" max="6" width="13.26953125" style="315" customWidth="1"/>
    <col min="7" max="7" width="11.1796875" style="315" customWidth="1"/>
    <col min="8" max="8" width="12.81640625" style="315" customWidth="1"/>
    <col min="9" max="9" width="11.1796875" style="315" customWidth="1"/>
    <col min="10" max="10" width="15.453125" style="315" customWidth="1"/>
    <col min="11" max="11" width="11.26953125" style="315" bestFit="1" customWidth="1"/>
    <col min="12" max="12" width="9.453125" style="315" bestFit="1" customWidth="1"/>
    <col min="13" max="16384" width="9.1796875" style="315"/>
  </cols>
  <sheetData>
    <row r="1" spans="1:13" ht="14.5">
      <c r="A1" s="330" t="s">
        <v>1219</v>
      </c>
      <c r="B1" s="330"/>
      <c r="C1" s="330"/>
      <c r="D1" s="330"/>
      <c r="E1" s="330"/>
      <c r="F1" s="330"/>
      <c r="G1" s="330" t="s">
        <v>926</v>
      </c>
      <c r="H1" s="330"/>
      <c r="I1" s="330"/>
      <c r="J1" s="330"/>
    </row>
    <row r="2" spans="1:13">
      <c r="A2" s="687" t="s">
        <v>977</v>
      </c>
      <c r="B2" s="687" t="s">
        <v>687</v>
      </c>
      <c r="C2" s="689" t="s">
        <v>29</v>
      </c>
      <c r="D2" s="690"/>
      <c r="E2" s="689">
        <v>43497</v>
      </c>
      <c r="F2" s="690"/>
      <c r="G2" s="689">
        <v>43831</v>
      </c>
      <c r="H2" s="690"/>
      <c r="I2" s="689">
        <v>43862</v>
      </c>
      <c r="J2" s="690"/>
    </row>
    <row r="3" spans="1:13" ht="26">
      <c r="A3" s="688"/>
      <c r="B3" s="688"/>
      <c r="C3" s="331" t="s">
        <v>952</v>
      </c>
      <c r="D3" s="332" t="s">
        <v>944</v>
      </c>
      <c r="E3" s="331" t="s">
        <v>952</v>
      </c>
      <c r="F3" s="332" t="s">
        <v>944</v>
      </c>
      <c r="G3" s="331" t="s">
        <v>952</v>
      </c>
      <c r="H3" s="332" t="s">
        <v>944</v>
      </c>
      <c r="I3" s="331" t="s">
        <v>952</v>
      </c>
      <c r="J3" s="332" t="s">
        <v>944</v>
      </c>
    </row>
    <row r="4" spans="1:13">
      <c r="A4" s="333" t="s">
        <v>1010</v>
      </c>
      <c r="B4" s="692" t="s">
        <v>925</v>
      </c>
      <c r="C4" s="693"/>
      <c r="D4" s="693"/>
      <c r="E4" s="693"/>
      <c r="F4" s="693"/>
      <c r="G4" s="693"/>
      <c r="H4" s="693"/>
      <c r="I4" s="693"/>
      <c r="J4" s="694"/>
    </row>
    <row r="5" spans="1:13">
      <c r="A5" s="325">
        <v>1</v>
      </c>
      <c r="B5" s="334" t="s">
        <v>1011</v>
      </c>
      <c r="C5" s="284">
        <v>32.909999999999997</v>
      </c>
      <c r="D5" s="284">
        <v>319.81</v>
      </c>
      <c r="E5" s="335" t="s">
        <v>354</v>
      </c>
      <c r="F5" s="335" t="s">
        <v>354</v>
      </c>
      <c r="G5" s="335" t="s">
        <v>354</v>
      </c>
      <c r="H5" s="335" t="s">
        <v>354</v>
      </c>
      <c r="I5" s="335" t="s">
        <v>354</v>
      </c>
      <c r="J5" s="335" t="s">
        <v>354</v>
      </c>
    </row>
    <row r="6" spans="1:13">
      <c r="A6" s="325">
        <v>2</v>
      </c>
      <c r="B6" s="334" t="s">
        <v>1012</v>
      </c>
      <c r="C6" s="336">
        <v>27</v>
      </c>
      <c r="D6" s="336">
        <v>941.64</v>
      </c>
      <c r="E6" s="335" t="s">
        <v>354</v>
      </c>
      <c r="F6" s="335" t="s">
        <v>354</v>
      </c>
      <c r="G6" s="335" t="s">
        <v>354</v>
      </c>
      <c r="H6" s="335" t="s">
        <v>354</v>
      </c>
      <c r="I6" s="335" t="s">
        <v>354</v>
      </c>
      <c r="J6" s="335" t="s">
        <v>354</v>
      </c>
    </row>
    <row r="7" spans="1:13">
      <c r="A7" s="325">
        <v>3</v>
      </c>
      <c r="B7" s="334" t="s">
        <v>1013</v>
      </c>
      <c r="C7" s="284">
        <v>138.13</v>
      </c>
      <c r="D7" s="284">
        <v>1922.76</v>
      </c>
      <c r="E7" s="284">
        <v>15.02</v>
      </c>
      <c r="F7" s="284">
        <v>189.9</v>
      </c>
      <c r="G7" s="284">
        <v>11.63</v>
      </c>
      <c r="H7" s="284">
        <v>160.72</v>
      </c>
      <c r="I7" s="284">
        <v>11.02</v>
      </c>
      <c r="J7" s="284">
        <v>149.72</v>
      </c>
      <c r="K7" s="337"/>
    </row>
    <row r="8" spans="1:13">
      <c r="A8" s="325">
        <v>4</v>
      </c>
      <c r="B8" s="338" t="s">
        <v>1014</v>
      </c>
      <c r="C8" s="284">
        <v>718152.91</v>
      </c>
      <c r="D8" s="284">
        <v>25392.9</v>
      </c>
      <c r="E8" s="284">
        <v>126980.01</v>
      </c>
      <c r="F8" s="284">
        <v>4530.79</v>
      </c>
      <c r="G8" s="284">
        <v>93742.44</v>
      </c>
      <c r="H8" s="284">
        <v>3346.01</v>
      </c>
      <c r="I8" s="284">
        <v>84938.12</v>
      </c>
      <c r="J8" s="284">
        <v>3041.12</v>
      </c>
      <c r="K8" s="321"/>
      <c r="L8" s="321"/>
    </row>
    <row r="9" spans="1:13">
      <c r="A9" s="325">
        <v>5</v>
      </c>
      <c r="B9" s="338" t="s">
        <v>1015</v>
      </c>
      <c r="C9" s="284">
        <v>5676.11</v>
      </c>
      <c r="D9" s="284">
        <v>90.72</v>
      </c>
      <c r="E9" s="284">
        <v>44.01</v>
      </c>
      <c r="F9" s="284">
        <v>0.71</v>
      </c>
      <c r="G9" s="335" t="s">
        <v>354</v>
      </c>
      <c r="H9" s="335" t="s">
        <v>354</v>
      </c>
      <c r="I9" s="339">
        <v>0.06</v>
      </c>
      <c r="J9" s="339">
        <v>0</v>
      </c>
      <c r="K9" s="321"/>
    </row>
    <row r="10" spans="1:13">
      <c r="A10" s="325">
        <v>6</v>
      </c>
      <c r="B10" s="338" t="s">
        <v>1016</v>
      </c>
      <c r="C10" s="284">
        <v>4.29</v>
      </c>
      <c r="D10" s="291">
        <v>0.04</v>
      </c>
      <c r="E10" s="335">
        <v>0.01</v>
      </c>
      <c r="F10" s="340">
        <v>0</v>
      </c>
      <c r="G10" s="335" t="s">
        <v>354</v>
      </c>
      <c r="H10" s="335" t="s">
        <v>354</v>
      </c>
      <c r="I10" s="335" t="s">
        <v>354</v>
      </c>
      <c r="J10" s="335" t="s">
        <v>354</v>
      </c>
      <c r="K10" s="321"/>
      <c r="L10" s="321"/>
      <c r="M10" s="321"/>
    </row>
    <row r="11" spans="1:13">
      <c r="A11" s="325">
        <v>7</v>
      </c>
      <c r="B11" s="338" t="s">
        <v>1017</v>
      </c>
      <c r="C11" s="284">
        <v>2232.7800000000002</v>
      </c>
      <c r="D11" s="284">
        <v>6793.07</v>
      </c>
      <c r="E11" s="336">
        <v>175.93</v>
      </c>
      <c r="F11" s="336">
        <v>611.1</v>
      </c>
      <c r="G11" s="284">
        <v>251.27</v>
      </c>
      <c r="H11" s="284">
        <v>814.08</v>
      </c>
      <c r="I11" s="284">
        <v>224.43</v>
      </c>
      <c r="J11" s="284">
        <v>714.03</v>
      </c>
      <c r="K11" s="321"/>
      <c r="L11" s="321"/>
    </row>
    <row r="12" spans="1:13">
      <c r="A12" s="325">
        <v>8</v>
      </c>
      <c r="B12" s="338" t="s">
        <v>1018</v>
      </c>
      <c r="C12" s="284">
        <v>516.79</v>
      </c>
      <c r="D12" s="284">
        <v>1736.72</v>
      </c>
      <c r="E12" s="335" t="s">
        <v>354</v>
      </c>
      <c r="F12" s="335" t="s">
        <v>354</v>
      </c>
      <c r="G12" s="336">
        <v>80.97</v>
      </c>
      <c r="H12" s="336">
        <v>268.08999999999997</v>
      </c>
      <c r="I12" s="284">
        <v>76.19</v>
      </c>
      <c r="J12" s="284">
        <v>241.45</v>
      </c>
      <c r="K12" s="321"/>
      <c r="L12" s="321"/>
    </row>
    <row r="13" spans="1:13">
      <c r="A13" s="325"/>
      <c r="B13" s="341" t="s">
        <v>1019</v>
      </c>
      <c r="C13" s="295">
        <f t="shared" ref="C13:J13" si="0">SUM(C5:C12)</f>
        <v>726780.92000000016</v>
      </c>
      <c r="D13" s="295">
        <f t="shared" si="0"/>
        <v>37197.660000000003</v>
      </c>
      <c r="E13" s="295">
        <f t="shared" si="0"/>
        <v>127214.97999999998</v>
      </c>
      <c r="F13" s="295">
        <f t="shared" si="0"/>
        <v>5332.5</v>
      </c>
      <c r="G13" s="295">
        <f t="shared" si="0"/>
        <v>94086.310000000012</v>
      </c>
      <c r="H13" s="295">
        <f t="shared" si="0"/>
        <v>4588.9000000000005</v>
      </c>
      <c r="I13" s="295">
        <f t="shared" si="0"/>
        <v>85249.819999999992</v>
      </c>
      <c r="J13" s="295">
        <f t="shared" si="0"/>
        <v>4146.32</v>
      </c>
      <c r="K13" s="342"/>
    </row>
    <row r="14" spans="1:13">
      <c r="A14" s="343" t="s">
        <v>1020</v>
      </c>
      <c r="B14" s="695" t="s">
        <v>155</v>
      </c>
      <c r="C14" s="696"/>
      <c r="D14" s="696"/>
      <c r="E14" s="696"/>
      <c r="F14" s="696"/>
      <c r="G14" s="696"/>
      <c r="H14" s="696"/>
      <c r="I14" s="696"/>
      <c r="J14" s="696"/>
      <c r="L14" s="315" t="s">
        <v>926</v>
      </c>
    </row>
    <row r="15" spans="1:13">
      <c r="A15" s="325">
        <v>1</v>
      </c>
      <c r="B15" s="344" t="s">
        <v>688</v>
      </c>
      <c r="C15" s="345">
        <v>1.9796999999999999E-2</v>
      </c>
      <c r="D15" s="346">
        <v>6629.27207</v>
      </c>
      <c r="E15" s="347">
        <v>5.2030000000000002E-3</v>
      </c>
      <c r="F15" s="348">
        <v>1730.5033000000001</v>
      </c>
      <c r="G15" s="349">
        <v>1.8599999999999999E-4</v>
      </c>
      <c r="H15" s="348">
        <v>74.415899999999993</v>
      </c>
      <c r="I15" s="350">
        <v>7.2599999999999997E-4</v>
      </c>
      <c r="J15" s="348">
        <v>304.35672</v>
      </c>
      <c r="K15" s="315" t="s">
        <v>926</v>
      </c>
      <c r="L15" s="337"/>
      <c r="M15" s="315" t="s">
        <v>926</v>
      </c>
    </row>
    <row r="16" spans="1:13">
      <c r="A16" s="325">
        <v>2</v>
      </c>
      <c r="B16" s="344" t="s">
        <v>689</v>
      </c>
      <c r="C16" s="345">
        <v>0.47571000000000002</v>
      </c>
      <c r="D16" s="346">
        <v>1887.0314720000001</v>
      </c>
      <c r="E16" s="351">
        <v>6.3840000000000008E-2</v>
      </c>
      <c r="F16" s="348">
        <v>256.20736499999998</v>
      </c>
      <c r="G16" s="348" t="s">
        <v>354</v>
      </c>
      <c r="H16" s="348" t="s">
        <v>354</v>
      </c>
      <c r="I16" s="348" t="s">
        <v>354</v>
      </c>
      <c r="J16" s="348" t="s">
        <v>354</v>
      </c>
    </row>
    <row r="17" spans="1:13">
      <c r="A17" s="325">
        <v>3</v>
      </c>
      <c r="B17" s="344" t="s">
        <v>1021</v>
      </c>
      <c r="C17" s="345">
        <v>1.0000000000000001E-5</v>
      </c>
      <c r="D17" s="352">
        <v>3.7500000000000006E-2</v>
      </c>
      <c r="E17" s="348" t="s">
        <v>354</v>
      </c>
      <c r="F17" s="348" t="s">
        <v>354</v>
      </c>
      <c r="G17" s="348" t="s">
        <v>354</v>
      </c>
      <c r="H17" s="348" t="s">
        <v>354</v>
      </c>
      <c r="I17" s="348" t="s">
        <v>354</v>
      </c>
      <c r="J17" s="348" t="s">
        <v>354</v>
      </c>
      <c r="K17" s="315" t="s">
        <v>926</v>
      </c>
      <c r="L17" s="315" t="s">
        <v>926</v>
      </c>
      <c r="M17" s="315" t="s">
        <v>926</v>
      </c>
    </row>
    <row r="18" spans="1:13">
      <c r="A18" s="325">
        <v>4</v>
      </c>
      <c r="B18" s="344" t="s">
        <v>1022</v>
      </c>
      <c r="C18" s="345">
        <v>1.0000000000000001E-5</v>
      </c>
      <c r="D18" s="352">
        <v>3.7490000000000002E-2</v>
      </c>
      <c r="E18" s="348" t="s">
        <v>354</v>
      </c>
      <c r="F18" s="348" t="s">
        <v>354</v>
      </c>
      <c r="G18" s="348" t="s">
        <v>354</v>
      </c>
      <c r="H18" s="348" t="s">
        <v>354</v>
      </c>
      <c r="I18" s="348" t="s">
        <v>354</v>
      </c>
      <c r="J18" s="348" t="s">
        <v>354</v>
      </c>
    </row>
    <row r="19" spans="1:13">
      <c r="A19" s="325">
        <v>5</v>
      </c>
      <c r="B19" s="344" t="s">
        <v>691</v>
      </c>
      <c r="C19" s="353">
        <v>0.874</v>
      </c>
      <c r="D19" s="354">
        <v>39.268440000000005</v>
      </c>
      <c r="E19" s="348" t="s">
        <v>354</v>
      </c>
      <c r="F19" s="348" t="s">
        <v>354</v>
      </c>
      <c r="G19" s="348" t="s">
        <v>354</v>
      </c>
      <c r="H19" s="348" t="s">
        <v>354</v>
      </c>
      <c r="I19" s="348" t="s">
        <v>354</v>
      </c>
      <c r="J19" s="348" t="s">
        <v>354</v>
      </c>
    </row>
    <row r="20" spans="1:13">
      <c r="A20" s="325">
        <v>6</v>
      </c>
      <c r="B20" s="344" t="s">
        <v>1023</v>
      </c>
      <c r="C20" s="353">
        <v>5.6940000000000007E-4</v>
      </c>
      <c r="D20" s="355">
        <v>183.77492000000001</v>
      </c>
      <c r="E20" s="347">
        <v>1.06E-5</v>
      </c>
      <c r="F20" s="348">
        <v>3.5398909999999999</v>
      </c>
      <c r="G20" s="348" t="s">
        <v>354</v>
      </c>
      <c r="H20" s="348" t="s">
        <v>354</v>
      </c>
      <c r="I20" s="348" t="s">
        <v>354</v>
      </c>
      <c r="J20" s="348" t="s">
        <v>354</v>
      </c>
    </row>
    <row r="21" spans="1:13">
      <c r="A21" s="325">
        <v>7</v>
      </c>
      <c r="B21" s="344" t="s">
        <v>1024</v>
      </c>
      <c r="C21" s="353">
        <v>0.38</v>
      </c>
      <c r="D21" s="355">
        <v>3.3538600000000001</v>
      </c>
      <c r="E21" s="348">
        <v>0.14000000000000001</v>
      </c>
      <c r="F21" s="348">
        <v>1.1745049999999999</v>
      </c>
      <c r="G21" s="348" t="s">
        <v>354</v>
      </c>
      <c r="H21" s="348" t="s">
        <v>354</v>
      </c>
      <c r="I21" s="348" t="s">
        <v>354</v>
      </c>
      <c r="J21" s="348" t="s">
        <v>354</v>
      </c>
    </row>
    <row r="22" spans="1:13">
      <c r="A22" s="325">
        <v>8</v>
      </c>
      <c r="B22" s="344" t="s">
        <v>1025</v>
      </c>
      <c r="C22" s="356">
        <v>5094.0000000000009</v>
      </c>
      <c r="D22" s="357">
        <v>21396.621330000002</v>
      </c>
      <c r="E22" s="348">
        <v>297.98</v>
      </c>
      <c r="F22" s="348">
        <v>1266.1916450000001</v>
      </c>
      <c r="G22" s="336">
        <v>160.62</v>
      </c>
      <c r="H22" s="358">
        <v>650.19172500000002</v>
      </c>
      <c r="I22" s="348">
        <v>165.27</v>
      </c>
      <c r="J22" s="358">
        <v>624.46252000000004</v>
      </c>
    </row>
    <row r="23" spans="1:13">
      <c r="A23" s="325">
        <v>9</v>
      </c>
      <c r="B23" s="344" t="s">
        <v>696</v>
      </c>
      <c r="C23" s="356">
        <v>431.89350000000002</v>
      </c>
      <c r="D23" s="357">
        <v>5500.8315500000008</v>
      </c>
      <c r="E23" s="348">
        <v>45.610999999999997</v>
      </c>
      <c r="F23" s="348">
        <v>550.25189999999998</v>
      </c>
      <c r="G23" s="348" t="s">
        <v>354</v>
      </c>
      <c r="H23" s="348" t="s">
        <v>354</v>
      </c>
      <c r="I23" s="348" t="s">
        <v>354</v>
      </c>
      <c r="J23" s="348" t="s">
        <v>354</v>
      </c>
    </row>
    <row r="24" spans="1:13">
      <c r="A24" s="325">
        <v>10</v>
      </c>
      <c r="B24" s="359" t="s">
        <v>714</v>
      </c>
      <c r="C24" s="356">
        <v>255.78</v>
      </c>
      <c r="D24" s="360">
        <v>1631.9504299999999</v>
      </c>
      <c r="E24" s="348" t="s">
        <v>354</v>
      </c>
      <c r="F24" s="348" t="s">
        <v>354</v>
      </c>
      <c r="G24" s="336">
        <v>4.7</v>
      </c>
      <c r="H24" s="336">
        <v>29.24192</v>
      </c>
      <c r="I24" s="348">
        <v>15.82</v>
      </c>
      <c r="J24" s="358">
        <v>94.271270000000001</v>
      </c>
      <c r="K24" s="361"/>
    </row>
    <row r="25" spans="1:13">
      <c r="A25" s="325">
        <v>11</v>
      </c>
      <c r="B25" s="359" t="s">
        <v>1026</v>
      </c>
      <c r="C25" s="353">
        <v>394.96100000000001</v>
      </c>
      <c r="D25" s="360">
        <v>4424.9693800000005</v>
      </c>
      <c r="E25" s="348" t="s">
        <v>354</v>
      </c>
      <c r="F25" s="348" t="s">
        <v>354</v>
      </c>
      <c r="G25" s="348">
        <v>101.1126</v>
      </c>
      <c r="H25" s="348">
        <v>1136.9505799999999</v>
      </c>
      <c r="I25" s="348">
        <v>90.654200000000003</v>
      </c>
      <c r="J25" s="358">
        <v>1010.79034</v>
      </c>
    </row>
    <row r="26" spans="1:13">
      <c r="A26" s="325">
        <v>12</v>
      </c>
      <c r="B26" s="338" t="s">
        <v>1007</v>
      </c>
      <c r="C26" s="353">
        <v>150.77000000000001</v>
      </c>
      <c r="D26" s="357">
        <v>622.89708999999993</v>
      </c>
      <c r="E26" s="348" t="s">
        <v>354</v>
      </c>
      <c r="F26" s="348" t="s">
        <v>354</v>
      </c>
      <c r="G26" s="348">
        <v>0.4</v>
      </c>
      <c r="H26" s="348">
        <v>1.7846</v>
      </c>
      <c r="I26" s="348" t="s">
        <v>354</v>
      </c>
      <c r="J26" s="348" t="s">
        <v>354</v>
      </c>
    </row>
    <row r="27" spans="1:13">
      <c r="A27" s="325">
        <v>13</v>
      </c>
      <c r="B27" s="338" t="s">
        <v>1027</v>
      </c>
      <c r="C27" s="353">
        <v>84.3</v>
      </c>
      <c r="D27" s="357">
        <v>359.40201000000002</v>
      </c>
      <c r="E27" s="348" t="s">
        <v>354</v>
      </c>
      <c r="F27" s="348" t="s">
        <v>354</v>
      </c>
      <c r="G27" s="348">
        <v>1</v>
      </c>
      <c r="H27" s="348">
        <v>4.1993999999999998</v>
      </c>
      <c r="I27" s="348" t="s">
        <v>354</v>
      </c>
      <c r="J27" s="348" t="s">
        <v>354</v>
      </c>
    </row>
    <row r="28" spans="1:13">
      <c r="A28" s="325">
        <v>14</v>
      </c>
      <c r="B28" s="338" t="s">
        <v>706</v>
      </c>
      <c r="C28" s="353">
        <v>83.13000000000001</v>
      </c>
      <c r="D28" s="357">
        <v>369.69527999999997</v>
      </c>
      <c r="E28" s="348" t="s">
        <v>354</v>
      </c>
      <c r="F28" s="348" t="s">
        <v>354</v>
      </c>
      <c r="G28" s="348">
        <v>0.92</v>
      </c>
      <c r="H28" s="348">
        <v>4.1176000000000004</v>
      </c>
      <c r="I28" s="348" t="s">
        <v>354</v>
      </c>
      <c r="J28" s="348" t="s">
        <v>354</v>
      </c>
      <c r="L28" s="315" t="s">
        <v>926</v>
      </c>
    </row>
    <row r="29" spans="1:13">
      <c r="A29" s="325">
        <v>15</v>
      </c>
      <c r="B29" s="338" t="s">
        <v>1028</v>
      </c>
      <c r="C29" s="353">
        <v>377.54433833571352</v>
      </c>
      <c r="D29" s="357">
        <v>1123.46498</v>
      </c>
      <c r="E29" s="348" t="s">
        <v>354</v>
      </c>
      <c r="F29" s="348" t="s">
        <v>354</v>
      </c>
      <c r="G29" s="348">
        <v>140.7094133697135</v>
      </c>
      <c r="H29" s="348">
        <v>432.09591</v>
      </c>
      <c r="I29" s="348">
        <v>236.83492496599999</v>
      </c>
      <c r="J29" s="358">
        <v>691.36906999999997</v>
      </c>
    </row>
    <row r="30" spans="1:13">
      <c r="A30" s="325"/>
      <c r="B30" s="362" t="s">
        <v>1029</v>
      </c>
      <c r="C30" s="363">
        <v>6874.1289347357151</v>
      </c>
      <c r="D30" s="363">
        <v>44172.607801999999</v>
      </c>
      <c r="E30" s="363">
        <f>SUM(E15:E29)</f>
        <v>343.80005360000001</v>
      </c>
      <c r="F30" s="363">
        <f>SUM(F15:F28)</f>
        <v>3807.868606</v>
      </c>
      <c r="G30" s="363">
        <f>SUM(G15:G29)</f>
        <v>409.46219936971352</v>
      </c>
      <c r="H30" s="363">
        <f>SUM(H15:H28)</f>
        <v>1900.9017249999999</v>
      </c>
      <c r="I30" s="363">
        <f>SUM(I15:I29)</f>
        <v>508.57985096599998</v>
      </c>
      <c r="J30" s="363">
        <f>SUM(J15:J29)</f>
        <v>2725.2499200000002</v>
      </c>
    </row>
    <row r="31" spans="1:13" hidden="1">
      <c r="A31" s="343" t="s">
        <v>1030</v>
      </c>
      <c r="B31" s="697" t="s">
        <v>156</v>
      </c>
      <c r="C31" s="697"/>
      <c r="D31" s="697"/>
      <c r="E31" s="697"/>
      <c r="F31" s="697"/>
      <c r="G31" s="697"/>
      <c r="H31" s="697"/>
      <c r="I31" s="697"/>
      <c r="J31" s="697"/>
    </row>
    <row r="32" spans="1:13" hidden="1">
      <c r="A32" s="325">
        <v>1</v>
      </c>
      <c r="B32" s="364" t="s">
        <v>688</v>
      </c>
      <c r="C32" s="364"/>
      <c r="D32" s="364"/>
      <c r="E32" s="339" t="s">
        <v>354</v>
      </c>
      <c r="F32" s="339" t="s">
        <v>354</v>
      </c>
      <c r="G32" s="339" t="s">
        <v>354</v>
      </c>
      <c r="H32" s="339" t="s">
        <v>354</v>
      </c>
      <c r="I32" s="364"/>
      <c r="J32" s="364"/>
    </row>
    <row r="33" spans="1:12" hidden="1">
      <c r="A33" s="325">
        <v>2</v>
      </c>
      <c r="B33" s="364" t="s">
        <v>689</v>
      </c>
      <c r="C33" s="364"/>
      <c r="D33" s="364"/>
      <c r="E33" s="339" t="s">
        <v>354</v>
      </c>
      <c r="F33" s="339" t="s">
        <v>354</v>
      </c>
      <c r="G33" s="339" t="s">
        <v>354</v>
      </c>
      <c r="H33" s="339" t="s">
        <v>354</v>
      </c>
      <c r="I33" s="364"/>
      <c r="J33" s="364"/>
    </row>
    <row r="34" spans="1:12" ht="12.75" hidden="1" customHeight="1">
      <c r="A34" s="365"/>
      <c r="B34" s="366" t="s">
        <v>1031</v>
      </c>
      <c r="C34" s="367"/>
      <c r="D34" s="367">
        <v>696.19</v>
      </c>
      <c r="E34" s="339" t="s">
        <v>354</v>
      </c>
      <c r="F34" s="339" t="s">
        <v>354</v>
      </c>
      <c r="G34" s="339" t="s">
        <v>354</v>
      </c>
      <c r="H34" s="339" t="s">
        <v>354</v>
      </c>
      <c r="I34" s="367"/>
      <c r="J34" s="367">
        <v>696.19</v>
      </c>
    </row>
    <row r="35" spans="1:12">
      <c r="A35" s="343" t="s">
        <v>1030</v>
      </c>
      <c r="B35" s="695" t="s">
        <v>156</v>
      </c>
      <c r="C35" s="696"/>
      <c r="D35" s="696"/>
      <c r="E35" s="696"/>
      <c r="F35" s="696"/>
      <c r="G35" s="696"/>
      <c r="H35" s="696"/>
      <c r="I35" s="696"/>
      <c r="J35" s="696"/>
    </row>
    <row r="36" spans="1:12">
      <c r="A36" s="325">
        <v>1</v>
      </c>
      <c r="B36" s="334" t="s">
        <v>688</v>
      </c>
      <c r="C36" s="348">
        <v>10.149999999999999</v>
      </c>
      <c r="D36" s="348">
        <v>3847.4013599999994</v>
      </c>
      <c r="E36" s="348">
        <v>0.16100000000000003</v>
      </c>
      <c r="F36" s="348">
        <v>53.746589999999998</v>
      </c>
      <c r="G36" s="351">
        <v>2.4000000000000004E-2</v>
      </c>
      <c r="H36" s="348">
        <v>9.6995900000000006</v>
      </c>
      <c r="I36" s="347">
        <v>6.0000000000000001E-3</v>
      </c>
      <c r="J36" s="348">
        <v>2.4326399999999997</v>
      </c>
      <c r="L36" s="315" t="s">
        <v>926</v>
      </c>
    </row>
    <row r="37" spans="1:12">
      <c r="A37" s="325">
        <v>2</v>
      </c>
      <c r="B37" s="334" t="s">
        <v>1032</v>
      </c>
      <c r="C37" s="348">
        <v>5.3945999999999996</v>
      </c>
      <c r="D37" s="348">
        <v>1834.9283719999999</v>
      </c>
      <c r="E37" s="351">
        <v>1.1315</v>
      </c>
      <c r="F37" s="348">
        <v>376.00401600000015</v>
      </c>
      <c r="G37" s="351">
        <v>0.22750000000000001</v>
      </c>
      <c r="H37" s="348">
        <v>91.075069999999997</v>
      </c>
      <c r="I37" s="351">
        <v>0.23440000000000005</v>
      </c>
      <c r="J37" s="348">
        <v>96.771813000000009</v>
      </c>
    </row>
    <row r="38" spans="1:12">
      <c r="A38" s="325">
        <v>3</v>
      </c>
      <c r="B38" s="334" t="s">
        <v>689</v>
      </c>
      <c r="C38" s="348">
        <v>5.94</v>
      </c>
      <c r="D38" s="348">
        <v>22.331526</v>
      </c>
      <c r="E38" s="348">
        <v>17.16</v>
      </c>
      <c r="F38" s="348">
        <v>68.936868000000018</v>
      </c>
      <c r="G38" s="368">
        <v>0</v>
      </c>
      <c r="H38" s="368">
        <v>0</v>
      </c>
      <c r="I38" s="368">
        <v>0</v>
      </c>
      <c r="J38" s="368">
        <v>0</v>
      </c>
    </row>
    <row r="39" spans="1:12">
      <c r="A39" s="325">
        <v>4</v>
      </c>
      <c r="B39" s="364" t="s">
        <v>1033</v>
      </c>
      <c r="C39" s="351">
        <v>0.7319236016371079</v>
      </c>
      <c r="D39" s="348">
        <v>232.93639999999996</v>
      </c>
      <c r="E39" s="368">
        <v>0</v>
      </c>
      <c r="F39" s="368">
        <v>0</v>
      </c>
      <c r="G39" s="347">
        <v>3.5879945429740788E-2</v>
      </c>
      <c r="H39" s="348">
        <v>11.858969999999999</v>
      </c>
      <c r="I39" s="347">
        <v>0.20054570259208737</v>
      </c>
      <c r="J39" s="348">
        <v>58.146659999999997</v>
      </c>
    </row>
    <row r="40" spans="1:12">
      <c r="A40" s="325">
        <v>5</v>
      </c>
      <c r="B40" s="364" t="s">
        <v>1034</v>
      </c>
      <c r="C40" s="348">
        <v>10.041882673942702</v>
      </c>
      <c r="D40" s="348">
        <v>331.940381</v>
      </c>
      <c r="E40" s="368">
        <v>0</v>
      </c>
      <c r="F40" s="368">
        <v>0</v>
      </c>
      <c r="G40" s="368">
        <v>0</v>
      </c>
      <c r="H40" s="368">
        <v>0</v>
      </c>
      <c r="I40" s="368">
        <v>0</v>
      </c>
      <c r="J40" s="368">
        <v>0</v>
      </c>
      <c r="L40" s="315" t="s">
        <v>926</v>
      </c>
    </row>
    <row r="41" spans="1:12">
      <c r="A41" s="325"/>
      <c r="B41" s="362" t="s">
        <v>1031</v>
      </c>
      <c r="C41" s="363">
        <f t="shared" ref="C41:J41" si="1">SUM(C36:C40)</f>
        <v>32.258406275579809</v>
      </c>
      <c r="D41" s="363">
        <f t="shared" si="1"/>
        <v>6269.5380389999991</v>
      </c>
      <c r="E41" s="363">
        <f t="shared" si="1"/>
        <v>18.452500000000001</v>
      </c>
      <c r="F41" s="363">
        <f t="shared" si="1"/>
        <v>498.68747400000018</v>
      </c>
      <c r="G41" s="369">
        <f t="shared" si="1"/>
        <v>0.28737994542974077</v>
      </c>
      <c r="H41" s="363">
        <f t="shared" si="1"/>
        <v>112.63363</v>
      </c>
      <c r="I41" s="370">
        <f t="shared" si="1"/>
        <v>0.44094570259208743</v>
      </c>
      <c r="J41" s="363">
        <f t="shared" si="1"/>
        <v>157.351113</v>
      </c>
    </row>
    <row r="42" spans="1:12">
      <c r="A42" s="196" t="str">
        <f>'[1]65'!A18</f>
        <v>$ indicates as on February 28, 2020</v>
      </c>
      <c r="B42" s="249"/>
      <c r="C42" s="249"/>
      <c r="D42" s="249"/>
      <c r="E42" s="249"/>
      <c r="F42" s="371"/>
      <c r="G42" s="371"/>
      <c r="H42" s="371"/>
      <c r="I42" s="371"/>
      <c r="J42" s="371"/>
    </row>
    <row r="43" spans="1:12">
      <c r="A43" s="372" t="s">
        <v>1035</v>
      </c>
      <c r="B43" s="691" t="s">
        <v>1036</v>
      </c>
      <c r="C43" s="691"/>
      <c r="D43" s="691"/>
      <c r="E43" s="691"/>
      <c r="F43" s="691"/>
      <c r="G43" s="691"/>
      <c r="H43" s="691"/>
      <c r="I43" s="691"/>
      <c r="J43" s="691"/>
    </row>
    <row r="44" spans="1:12" ht="14.25" customHeight="1">
      <c r="A44" s="372"/>
      <c r="B44" s="652" t="s">
        <v>1037</v>
      </c>
      <c r="C44" s="652"/>
      <c r="D44" s="652"/>
      <c r="E44" s="652"/>
      <c r="F44" s="652"/>
      <c r="G44" s="652"/>
      <c r="H44" s="652"/>
      <c r="I44" s="652"/>
      <c r="J44" s="652"/>
    </row>
    <row r="45" spans="1:12">
      <c r="A45" s="328" t="s">
        <v>1038</v>
      </c>
      <c r="E45" s="373"/>
      <c r="F45" s="371"/>
      <c r="G45" s="371"/>
      <c r="H45" s="373"/>
      <c r="I45" s="373" t="s">
        <v>926</v>
      </c>
      <c r="J45" s="371"/>
    </row>
    <row r="46" spans="1:12">
      <c r="A46" s="328"/>
      <c r="G46" s="315" t="s">
        <v>926</v>
      </c>
      <c r="H46" s="315" t="s">
        <v>926</v>
      </c>
    </row>
    <row r="48" spans="1:12">
      <c r="C48" s="374"/>
      <c r="G48" s="374"/>
      <c r="I48" s="374"/>
    </row>
    <row r="49" spans="3:10">
      <c r="C49" s="374"/>
      <c r="G49" s="374"/>
      <c r="I49" s="374"/>
    </row>
    <row r="51" spans="3:10">
      <c r="H51" s="375"/>
      <c r="I51" s="376"/>
      <c r="J51" s="375"/>
    </row>
    <row r="52" spans="3:10">
      <c r="I52" s="376"/>
    </row>
  </sheetData>
  <mergeCells count="12">
    <mergeCell ref="B43:J43"/>
    <mergeCell ref="B44:J44"/>
    <mergeCell ref="I2:J2"/>
    <mergeCell ref="B4:J4"/>
    <mergeCell ref="B14:J14"/>
    <mergeCell ref="B31:J31"/>
    <mergeCell ref="B35:J35"/>
    <mergeCell ref="A2:A3"/>
    <mergeCell ref="B2:B3"/>
    <mergeCell ref="C2:D2"/>
    <mergeCell ref="E2:F2"/>
    <mergeCell ref="G2:H2"/>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Normal="100" workbookViewId="0">
      <selection activeCell="J15" sqref="J15"/>
    </sheetView>
  </sheetViews>
  <sheetFormatPr defaultRowHeight="12.5"/>
  <cols>
    <col min="1" max="1" width="60.26953125" bestFit="1" customWidth="1"/>
    <col min="2" max="2" width="17.54296875" bestFit="1" customWidth="1"/>
    <col min="3" max="5" width="18" bestFit="1" customWidth="1"/>
    <col min="6" max="6" width="0.26953125" bestFit="1" customWidth="1"/>
    <col min="7" max="7" width="17.81640625" bestFit="1" customWidth="1"/>
    <col min="8" max="8" width="0.26953125" bestFit="1" customWidth="1"/>
    <col min="9" max="9" width="4.7265625" bestFit="1" customWidth="1"/>
  </cols>
  <sheetData>
    <row r="1" spans="1:8" ht="15" customHeight="1">
      <c r="A1" s="5" t="s">
        <v>1220</v>
      </c>
    </row>
    <row r="2" spans="1:8" s="4" customFormat="1" ht="18" customHeight="1">
      <c r="A2" s="711" t="s">
        <v>1221</v>
      </c>
      <c r="B2" s="712"/>
      <c r="C2" s="712"/>
      <c r="D2" s="712"/>
      <c r="E2" s="713"/>
      <c r="F2" s="714" t="s">
        <v>718</v>
      </c>
      <c r="G2" s="715"/>
      <c r="H2" s="716"/>
    </row>
    <row r="3" spans="1:8" s="4" customFormat="1" ht="18" customHeight="1">
      <c r="A3" s="711" t="s">
        <v>719</v>
      </c>
      <c r="B3" s="712"/>
      <c r="C3" s="712"/>
      <c r="D3" s="712"/>
      <c r="E3" s="713"/>
      <c r="F3" s="714" t="s">
        <v>720</v>
      </c>
      <c r="G3" s="715"/>
      <c r="H3" s="716"/>
    </row>
    <row r="4" spans="1:8" s="4" customFormat="1" ht="18" customHeight="1">
      <c r="A4" s="711" t="s">
        <v>721</v>
      </c>
      <c r="B4" s="712"/>
      <c r="C4" s="712"/>
      <c r="D4" s="712"/>
      <c r="E4" s="713"/>
      <c r="F4" s="707" t="s">
        <v>722</v>
      </c>
      <c r="G4" s="717"/>
      <c r="H4" s="708"/>
    </row>
    <row r="5" spans="1:8" s="4" customFormat="1" ht="18.75" customHeight="1">
      <c r="A5" s="81" t="s">
        <v>699</v>
      </c>
      <c r="B5" s="40" t="s">
        <v>723</v>
      </c>
      <c r="C5" s="40" t="s">
        <v>724</v>
      </c>
      <c r="D5" s="40" t="s">
        <v>725</v>
      </c>
      <c r="E5" s="40" t="s">
        <v>726</v>
      </c>
      <c r="F5" s="709" t="s">
        <v>727</v>
      </c>
      <c r="G5" s="710"/>
      <c r="H5" s="74" t="s">
        <v>728</v>
      </c>
    </row>
    <row r="6" spans="1:8" s="4" customFormat="1" ht="18.75" customHeight="1">
      <c r="A6" s="27" t="s">
        <v>729</v>
      </c>
      <c r="B6" s="27"/>
      <c r="C6" s="27"/>
      <c r="D6" s="27"/>
      <c r="E6" s="27"/>
      <c r="F6" s="707"/>
      <c r="G6" s="708"/>
      <c r="H6" s="82">
        <v>1</v>
      </c>
    </row>
    <row r="7" spans="1:8" s="4" customFormat="1" ht="18.75" customHeight="1">
      <c r="A7" s="27" t="s">
        <v>730</v>
      </c>
      <c r="B7" s="27" t="s">
        <v>731</v>
      </c>
      <c r="C7" s="27" t="s">
        <v>731</v>
      </c>
      <c r="D7" s="27" t="s">
        <v>731</v>
      </c>
      <c r="E7" s="27" t="s">
        <v>731</v>
      </c>
      <c r="F7" s="707" t="s">
        <v>731</v>
      </c>
      <c r="G7" s="708"/>
      <c r="H7" s="82">
        <v>2</v>
      </c>
    </row>
    <row r="8" spans="1:8" s="4" customFormat="1" ht="18.75" customHeight="1">
      <c r="A8" s="27" t="s">
        <v>732</v>
      </c>
      <c r="B8" s="27" t="s">
        <v>733</v>
      </c>
      <c r="C8" s="27" t="s">
        <v>733</v>
      </c>
      <c r="D8" s="27" t="s">
        <v>733</v>
      </c>
      <c r="E8" s="27" t="s">
        <v>733</v>
      </c>
      <c r="F8" s="707" t="s">
        <v>733</v>
      </c>
      <c r="G8" s="708"/>
      <c r="H8" s="82">
        <v>3</v>
      </c>
    </row>
    <row r="9" spans="1:8" s="4" customFormat="1" ht="18.75" customHeight="1">
      <c r="A9" s="27" t="s">
        <v>734</v>
      </c>
      <c r="B9" s="27" t="s">
        <v>735</v>
      </c>
      <c r="C9" s="27" t="s">
        <v>736</v>
      </c>
      <c r="D9" s="27" t="s">
        <v>737</v>
      </c>
      <c r="E9" s="27" t="s">
        <v>738</v>
      </c>
      <c r="F9" s="707" t="s">
        <v>739</v>
      </c>
      <c r="G9" s="708"/>
      <c r="H9" s="82">
        <v>4</v>
      </c>
    </row>
    <row r="10" spans="1:8" s="4" customFormat="1" ht="18.75" customHeight="1">
      <c r="A10" s="27" t="s">
        <v>740</v>
      </c>
      <c r="B10" s="27" t="s">
        <v>741</v>
      </c>
      <c r="C10" s="27" t="s">
        <v>742</v>
      </c>
      <c r="D10" s="27" t="s">
        <v>743</v>
      </c>
      <c r="E10" s="27" t="s">
        <v>744</v>
      </c>
      <c r="F10" s="707" t="s">
        <v>745</v>
      </c>
      <c r="G10" s="708"/>
      <c r="H10" s="82">
        <v>5</v>
      </c>
    </row>
    <row r="11" spans="1:8" s="4" customFormat="1" ht="18.75" customHeight="1">
      <c r="A11" s="27" t="s">
        <v>746</v>
      </c>
      <c r="B11" s="27" t="s">
        <v>747</v>
      </c>
      <c r="C11" s="27" t="s">
        <v>748</v>
      </c>
      <c r="D11" s="27" t="s">
        <v>749</v>
      </c>
      <c r="E11" s="27" t="s">
        <v>750</v>
      </c>
      <c r="F11" s="707" t="s">
        <v>751</v>
      </c>
      <c r="G11" s="708"/>
      <c r="H11" s="82">
        <v>6</v>
      </c>
    </row>
    <row r="12" spans="1:8" s="4" customFormat="1" ht="18.75" customHeight="1">
      <c r="A12" s="27" t="s">
        <v>752</v>
      </c>
      <c r="B12" s="27"/>
      <c r="C12" s="27"/>
      <c r="D12" s="27"/>
      <c r="E12" s="27"/>
      <c r="F12" s="707"/>
      <c r="G12" s="708"/>
      <c r="H12" s="82">
        <v>7</v>
      </c>
    </row>
    <row r="13" spans="1:8" s="4" customFormat="1" ht="18.75" customHeight="1">
      <c r="A13" s="27" t="s">
        <v>753</v>
      </c>
      <c r="B13" s="27" t="s">
        <v>754</v>
      </c>
      <c r="C13" s="27" t="s">
        <v>755</v>
      </c>
      <c r="D13" s="27" t="s">
        <v>756</v>
      </c>
      <c r="E13" s="27" t="s">
        <v>757</v>
      </c>
      <c r="F13" s="707" t="s">
        <v>758</v>
      </c>
      <c r="G13" s="708"/>
      <c r="H13" s="82">
        <v>8</v>
      </c>
    </row>
    <row r="14" spans="1:8" s="4" customFormat="1" ht="18.75" customHeight="1">
      <c r="A14" s="27" t="s">
        <v>759</v>
      </c>
      <c r="B14" s="27" t="s">
        <v>760</v>
      </c>
      <c r="C14" s="27" t="s">
        <v>761</v>
      </c>
      <c r="D14" s="27" t="s">
        <v>755</v>
      </c>
      <c r="E14" s="27" t="s">
        <v>762</v>
      </c>
      <c r="F14" s="707" t="s">
        <v>760</v>
      </c>
      <c r="G14" s="708"/>
      <c r="H14" s="82">
        <v>9</v>
      </c>
    </row>
    <row r="15" spans="1:8" s="4" customFormat="1" ht="18.75" customHeight="1">
      <c r="A15" s="27" t="s">
        <v>763</v>
      </c>
      <c r="B15" s="27" t="s">
        <v>764</v>
      </c>
      <c r="C15" s="27" t="s">
        <v>764</v>
      </c>
      <c r="D15" s="27" t="s">
        <v>765</v>
      </c>
      <c r="E15" s="27" t="s">
        <v>765</v>
      </c>
      <c r="F15" s="707" t="s">
        <v>766</v>
      </c>
      <c r="G15" s="708"/>
      <c r="H15" s="82">
        <v>10</v>
      </c>
    </row>
    <row r="16" spans="1:8" s="4" customFormat="1" ht="18.75" customHeight="1">
      <c r="A16" s="27" t="s">
        <v>767</v>
      </c>
      <c r="B16" s="27" t="s">
        <v>768</v>
      </c>
      <c r="C16" s="27" t="s">
        <v>769</v>
      </c>
      <c r="D16" s="27" t="s">
        <v>770</v>
      </c>
      <c r="E16" s="27" t="s">
        <v>771</v>
      </c>
      <c r="F16" s="707" t="s">
        <v>772</v>
      </c>
      <c r="G16" s="708"/>
      <c r="H16" s="82">
        <v>11</v>
      </c>
    </row>
    <row r="17" spans="1:8" s="4" customFormat="1" ht="18.75" customHeight="1">
      <c r="A17" s="27" t="s">
        <v>773</v>
      </c>
      <c r="B17" s="27"/>
      <c r="C17" s="27"/>
      <c r="D17" s="27"/>
      <c r="E17" s="27"/>
      <c r="F17" s="707"/>
      <c r="G17" s="708"/>
      <c r="H17" s="82">
        <v>12</v>
      </c>
    </row>
    <row r="18" spans="1:8" s="4" customFormat="1" ht="18.75" customHeight="1">
      <c r="A18" s="27" t="s">
        <v>774</v>
      </c>
      <c r="B18" s="27" t="s">
        <v>775</v>
      </c>
      <c r="C18" s="27" t="s">
        <v>776</v>
      </c>
      <c r="D18" s="27" t="s">
        <v>777</v>
      </c>
      <c r="E18" s="27" t="s">
        <v>778</v>
      </c>
      <c r="F18" s="707" t="s">
        <v>779</v>
      </c>
      <c r="G18" s="708"/>
      <c r="H18" s="82">
        <v>13</v>
      </c>
    </row>
    <row r="19" spans="1:8" s="4" customFormat="1" ht="18.75" customHeight="1">
      <c r="A19" s="27" t="s">
        <v>780</v>
      </c>
      <c r="B19" s="27" t="s">
        <v>781</v>
      </c>
      <c r="C19" s="27" t="s">
        <v>782</v>
      </c>
      <c r="D19" s="27" t="s">
        <v>783</v>
      </c>
      <c r="E19" s="27" t="s">
        <v>784</v>
      </c>
      <c r="F19" s="707" t="s">
        <v>785</v>
      </c>
      <c r="G19" s="708"/>
      <c r="H19" s="82">
        <v>14</v>
      </c>
    </row>
    <row r="20" spans="1:8" s="4" customFormat="1" ht="18.75" customHeight="1">
      <c r="A20" s="27" t="s">
        <v>786</v>
      </c>
      <c r="B20" s="27" t="s">
        <v>787</v>
      </c>
      <c r="C20" s="27" t="s">
        <v>788</v>
      </c>
      <c r="D20" s="27" t="s">
        <v>789</v>
      </c>
      <c r="E20" s="27" t="s">
        <v>790</v>
      </c>
      <c r="F20" s="707" t="s">
        <v>791</v>
      </c>
      <c r="G20" s="708"/>
      <c r="H20" s="82">
        <v>15</v>
      </c>
    </row>
    <row r="21" spans="1:8" s="4" customFormat="1" ht="18.75" customHeight="1">
      <c r="A21" s="27" t="s">
        <v>792</v>
      </c>
      <c r="B21" s="27" t="s">
        <v>793</v>
      </c>
      <c r="C21" s="27" t="s">
        <v>794</v>
      </c>
      <c r="D21" s="27" t="s">
        <v>795</v>
      </c>
      <c r="E21" s="27" t="s">
        <v>796</v>
      </c>
      <c r="F21" s="707" t="s">
        <v>796</v>
      </c>
      <c r="G21" s="708"/>
      <c r="H21" s="82">
        <v>16</v>
      </c>
    </row>
    <row r="22" spans="1:8" s="4" customFormat="1" ht="18.75" customHeight="1">
      <c r="A22" s="27" t="s">
        <v>797</v>
      </c>
      <c r="B22" s="27"/>
      <c r="C22" s="27"/>
      <c r="D22" s="27"/>
      <c r="E22" s="27"/>
      <c r="F22" s="707"/>
      <c r="G22" s="708"/>
      <c r="H22" s="82">
        <v>17</v>
      </c>
    </row>
    <row r="23" spans="1:8" s="4" customFormat="1" ht="18.75" customHeight="1">
      <c r="A23" s="27" t="s">
        <v>798</v>
      </c>
      <c r="B23" s="27" t="s">
        <v>799</v>
      </c>
      <c r="C23" s="27" t="s">
        <v>800</v>
      </c>
      <c r="D23" s="27" t="s">
        <v>801</v>
      </c>
      <c r="E23" s="27" t="s">
        <v>802</v>
      </c>
      <c r="F23" s="707" t="s">
        <v>803</v>
      </c>
      <c r="G23" s="708"/>
      <c r="H23" s="82">
        <v>18</v>
      </c>
    </row>
    <row r="24" spans="1:8" s="4" customFormat="1" ht="18.75" customHeight="1">
      <c r="A24" s="27" t="s">
        <v>804</v>
      </c>
      <c r="B24" s="27" t="s">
        <v>805</v>
      </c>
      <c r="C24" s="27" t="s">
        <v>806</v>
      </c>
      <c r="D24" s="27" t="s">
        <v>807</v>
      </c>
      <c r="E24" s="27" t="s">
        <v>808</v>
      </c>
      <c r="F24" s="707" t="s">
        <v>809</v>
      </c>
      <c r="G24" s="708"/>
      <c r="H24" s="82">
        <v>19</v>
      </c>
    </row>
    <row r="25" spans="1:8" s="4" customFormat="1" ht="18.75" customHeight="1">
      <c r="A25" s="27" t="s">
        <v>810</v>
      </c>
      <c r="B25" s="27" t="s">
        <v>811</v>
      </c>
      <c r="C25" s="27" t="s">
        <v>812</v>
      </c>
      <c r="D25" s="27" t="s">
        <v>813</v>
      </c>
      <c r="E25" s="27" t="s">
        <v>814</v>
      </c>
      <c r="F25" s="707" t="s">
        <v>815</v>
      </c>
      <c r="G25" s="708"/>
      <c r="H25" s="82">
        <v>20</v>
      </c>
    </row>
    <row r="26" spans="1:8" s="4" customFormat="1" ht="18.75" customHeight="1">
      <c r="A26" s="27" t="s">
        <v>816</v>
      </c>
      <c r="B26" s="27" t="s">
        <v>817</v>
      </c>
      <c r="C26" s="27" t="s">
        <v>818</v>
      </c>
      <c r="D26" s="27" t="s">
        <v>819</v>
      </c>
      <c r="E26" s="27" t="s">
        <v>820</v>
      </c>
      <c r="F26" s="707" t="s">
        <v>821</v>
      </c>
      <c r="G26" s="708"/>
      <c r="H26" s="82">
        <v>21</v>
      </c>
    </row>
    <row r="27" spans="1:8" s="4" customFormat="1" ht="18.75" customHeight="1">
      <c r="A27" s="27" t="s">
        <v>822</v>
      </c>
      <c r="B27" s="27"/>
      <c r="C27" s="27"/>
      <c r="D27" s="27"/>
      <c r="E27" s="27"/>
      <c r="F27" s="707"/>
      <c r="G27" s="708"/>
      <c r="H27" s="82">
        <v>22</v>
      </c>
    </row>
    <row r="28" spans="1:8" s="4" customFormat="1" ht="18.75" customHeight="1">
      <c r="A28" s="27" t="s">
        <v>823</v>
      </c>
      <c r="B28" s="27" t="s">
        <v>824</v>
      </c>
      <c r="C28" s="27" t="s">
        <v>825</v>
      </c>
      <c r="D28" s="27" t="s">
        <v>826</v>
      </c>
      <c r="E28" s="27" t="s">
        <v>827</v>
      </c>
      <c r="F28" s="707" t="s">
        <v>828</v>
      </c>
      <c r="G28" s="708"/>
      <c r="H28" s="82">
        <v>23</v>
      </c>
    </row>
    <row r="29" spans="1:8" s="4" customFormat="1" ht="18.75" customHeight="1">
      <c r="A29" s="27" t="s">
        <v>829</v>
      </c>
      <c r="B29" s="27" t="s">
        <v>830</v>
      </c>
      <c r="C29" s="27" t="s">
        <v>831</v>
      </c>
      <c r="D29" s="27" t="s">
        <v>832</v>
      </c>
      <c r="E29" s="27" t="s">
        <v>833</v>
      </c>
      <c r="F29" s="707" t="s">
        <v>833</v>
      </c>
      <c r="G29" s="708"/>
      <c r="H29" s="82">
        <v>24</v>
      </c>
    </row>
    <row r="30" spans="1:8" s="4" customFormat="1" ht="18.75" customHeight="1">
      <c r="A30" s="27" t="s">
        <v>834</v>
      </c>
      <c r="B30" s="27" t="s">
        <v>835</v>
      </c>
      <c r="C30" s="27" t="s">
        <v>836</v>
      </c>
      <c r="D30" s="27" t="s">
        <v>837</v>
      </c>
      <c r="E30" s="27" t="s">
        <v>838</v>
      </c>
      <c r="F30" s="707" t="s">
        <v>833</v>
      </c>
      <c r="G30" s="708"/>
      <c r="H30" s="82">
        <v>25</v>
      </c>
    </row>
    <row r="31" spans="1:8" s="4" customFormat="1" ht="18.75" customHeight="1">
      <c r="A31" s="27" t="s">
        <v>839</v>
      </c>
      <c r="B31" s="27"/>
      <c r="C31" s="27"/>
      <c r="D31" s="27"/>
      <c r="E31" s="27"/>
      <c r="F31" s="707"/>
      <c r="G31" s="708"/>
      <c r="H31" s="82">
        <v>26</v>
      </c>
    </row>
    <row r="32" spans="1:8" s="4" customFormat="1" ht="18.75" customHeight="1">
      <c r="A32" s="27" t="s">
        <v>840</v>
      </c>
      <c r="B32" s="27" t="s">
        <v>841</v>
      </c>
      <c r="C32" s="27" t="s">
        <v>842</v>
      </c>
      <c r="D32" s="27" t="s">
        <v>843</v>
      </c>
      <c r="E32" s="27" t="s">
        <v>833</v>
      </c>
      <c r="F32" s="707" t="s">
        <v>833</v>
      </c>
      <c r="G32" s="708"/>
      <c r="H32" s="82">
        <v>27</v>
      </c>
    </row>
    <row r="33" spans="1:8" s="4" customFormat="1" ht="18.75" customHeight="1">
      <c r="A33" s="27" t="s">
        <v>844</v>
      </c>
      <c r="B33" s="27" t="s">
        <v>845</v>
      </c>
      <c r="C33" s="27" t="s">
        <v>846</v>
      </c>
      <c r="D33" s="27" t="s">
        <v>847</v>
      </c>
      <c r="E33" s="27" t="s">
        <v>833</v>
      </c>
      <c r="F33" s="707" t="s">
        <v>833</v>
      </c>
      <c r="G33" s="708"/>
      <c r="H33" s="82">
        <v>28</v>
      </c>
    </row>
    <row r="34" spans="1:8" s="4" customFormat="1" ht="18.75" customHeight="1">
      <c r="A34" s="27" t="s">
        <v>848</v>
      </c>
      <c r="B34" s="27" t="s">
        <v>849</v>
      </c>
      <c r="C34" s="27" t="s">
        <v>850</v>
      </c>
      <c r="D34" s="27" t="s">
        <v>851</v>
      </c>
      <c r="E34" s="27" t="s">
        <v>833</v>
      </c>
      <c r="F34" s="707" t="s">
        <v>833</v>
      </c>
      <c r="G34" s="708"/>
      <c r="H34" s="82">
        <v>29</v>
      </c>
    </row>
    <row r="35" spans="1:8" s="4" customFormat="1" ht="18.75" customHeight="1">
      <c r="A35" s="27" t="s">
        <v>852</v>
      </c>
      <c r="B35" s="27" t="s">
        <v>853</v>
      </c>
      <c r="C35" s="27" t="s">
        <v>854</v>
      </c>
      <c r="D35" s="27" t="s">
        <v>838</v>
      </c>
      <c r="E35" s="27" t="s">
        <v>833</v>
      </c>
      <c r="F35" s="707" t="s">
        <v>833</v>
      </c>
      <c r="G35" s="708"/>
      <c r="H35" s="82">
        <v>30</v>
      </c>
    </row>
    <row r="36" spans="1:8" s="4" customFormat="1" ht="18.75" customHeight="1">
      <c r="A36" s="27" t="s">
        <v>855</v>
      </c>
      <c r="B36" s="27"/>
      <c r="C36" s="27"/>
      <c r="D36" s="27"/>
      <c r="E36" s="27"/>
      <c r="F36" s="707"/>
      <c r="G36" s="708"/>
      <c r="H36" s="82">
        <v>31</v>
      </c>
    </row>
    <row r="37" spans="1:8" s="4" customFormat="1" ht="18.75" customHeight="1">
      <c r="A37" s="27" t="s">
        <v>856</v>
      </c>
      <c r="B37" s="27" t="s">
        <v>857</v>
      </c>
      <c r="C37" s="27" t="s">
        <v>858</v>
      </c>
      <c r="D37" s="27" t="s">
        <v>859</v>
      </c>
      <c r="E37" s="27" t="s">
        <v>860</v>
      </c>
      <c r="F37" s="707" t="s">
        <v>833</v>
      </c>
      <c r="G37" s="708"/>
      <c r="H37" s="82">
        <v>32</v>
      </c>
    </row>
    <row r="38" spans="1:8" s="4" customFormat="1" ht="18.75" customHeight="1">
      <c r="A38" s="27" t="s">
        <v>861</v>
      </c>
      <c r="B38" s="27" t="s">
        <v>862</v>
      </c>
      <c r="C38" s="27" t="s">
        <v>863</v>
      </c>
      <c r="D38" s="27" t="s">
        <v>864</v>
      </c>
      <c r="E38" s="27" t="s">
        <v>865</v>
      </c>
      <c r="F38" s="707" t="s">
        <v>833</v>
      </c>
      <c r="G38" s="708"/>
      <c r="H38" s="82">
        <v>33</v>
      </c>
    </row>
    <row r="39" spans="1:8" s="4" customFormat="1" ht="18.75" customHeight="1">
      <c r="A39" s="27" t="s">
        <v>866</v>
      </c>
      <c r="B39" s="27" t="s">
        <v>867</v>
      </c>
      <c r="C39" s="27" t="s">
        <v>868</v>
      </c>
      <c r="D39" s="27" t="s">
        <v>869</v>
      </c>
      <c r="E39" s="27" t="s">
        <v>870</v>
      </c>
      <c r="F39" s="707" t="s">
        <v>833</v>
      </c>
      <c r="G39" s="708"/>
      <c r="H39" s="83">
        <v>34</v>
      </c>
    </row>
    <row r="40" spans="1:8" s="4" customFormat="1" ht="18" customHeight="1">
      <c r="A40" s="704" t="s">
        <v>871</v>
      </c>
      <c r="B40" s="705"/>
      <c r="C40" s="705"/>
      <c r="D40" s="705"/>
      <c r="E40" s="705"/>
      <c r="F40" s="706"/>
    </row>
    <row r="41" spans="1:8" s="4" customFormat="1" ht="18" customHeight="1">
      <c r="A41" s="698" t="s">
        <v>872</v>
      </c>
      <c r="B41" s="699"/>
      <c r="C41" s="699"/>
      <c r="D41" s="699"/>
      <c r="E41" s="699"/>
      <c r="F41" s="700"/>
    </row>
    <row r="42" spans="1:8" s="4" customFormat="1" ht="18" customHeight="1">
      <c r="A42" s="698" t="s">
        <v>875</v>
      </c>
      <c r="B42" s="699"/>
      <c r="C42" s="699"/>
      <c r="D42" s="699"/>
      <c r="E42" s="699"/>
      <c r="F42" s="700"/>
    </row>
    <row r="43" spans="1:8" s="4" customFormat="1" ht="18" customHeight="1">
      <c r="A43" s="698" t="s">
        <v>873</v>
      </c>
      <c r="B43" s="699"/>
      <c r="C43" s="699"/>
      <c r="D43" s="699"/>
      <c r="E43" s="699"/>
      <c r="F43" s="700"/>
    </row>
    <row r="44" spans="1:8" s="4" customFormat="1" ht="18" customHeight="1">
      <c r="A44" s="698" t="s">
        <v>876</v>
      </c>
      <c r="B44" s="699"/>
      <c r="C44" s="699"/>
      <c r="D44" s="699"/>
      <c r="E44" s="699"/>
      <c r="F44" s="700"/>
    </row>
    <row r="45" spans="1:8" s="4" customFormat="1" ht="18" customHeight="1">
      <c r="A45" s="701" t="s">
        <v>874</v>
      </c>
      <c r="B45" s="702"/>
      <c r="C45" s="702"/>
      <c r="D45" s="702"/>
      <c r="E45" s="702"/>
      <c r="F45" s="703"/>
    </row>
    <row r="46" spans="1:8" s="4" customFormat="1" ht="28.4" customHeight="1"/>
  </sheetData>
  <mergeCells count="47">
    <mergeCell ref="A2:E2"/>
    <mergeCell ref="F2:H2"/>
    <mergeCell ref="A3:E3"/>
    <mergeCell ref="F3:H3"/>
    <mergeCell ref="A4:E4"/>
    <mergeCell ref="F4:H4"/>
    <mergeCell ref="F16:G16"/>
    <mergeCell ref="F5:G5"/>
    <mergeCell ref="F6:G6"/>
    <mergeCell ref="F7:G7"/>
    <mergeCell ref="F8:G8"/>
    <mergeCell ref="F9:G9"/>
    <mergeCell ref="F10:G10"/>
    <mergeCell ref="F11:G11"/>
    <mergeCell ref="F12:G12"/>
    <mergeCell ref="F13:G13"/>
    <mergeCell ref="F14:G14"/>
    <mergeCell ref="F15:G15"/>
    <mergeCell ref="F28:G28"/>
    <mergeCell ref="F17:G17"/>
    <mergeCell ref="F18:G18"/>
    <mergeCell ref="F19:G19"/>
    <mergeCell ref="F20:G20"/>
    <mergeCell ref="F21:G21"/>
    <mergeCell ref="F22:G22"/>
    <mergeCell ref="F23:G23"/>
    <mergeCell ref="F24:G24"/>
    <mergeCell ref="F25:G25"/>
    <mergeCell ref="F26:G26"/>
    <mergeCell ref="F27:G27"/>
    <mergeCell ref="A40:F40"/>
    <mergeCell ref="F29:G29"/>
    <mergeCell ref="F30:G30"/>
    <mergeCell ref="F31:G31"/>
    <mergeCell ref="F32:G32"/>
    <mergeCell ref="F33:G33"/>
    <mergeCell ref="F34:G34"/>
    <mergeCell ref="F35:G35"/>
    <mergeCell ref="F36:G36"/>
    <mergeCell ref="F37:G37"/>
    <mergeCell ref="F38:G38"/>
    <mergeCell ref="F39:G39"/>
    <mergeCell ref="A41:F41"/>
    <mergeCell ref="A43:F43"/>
    <mergeCell ref="A45:F45"/>
    <mergeCell ref="A42:F42"/>
    <mergeCell ref="A44:F44"/>
  </mergeCells>
  <pageMargins left="0.78431372549019618" right="0.78431372549019618" top="0.98039215686274517" bottom="0.98039215686274517" header="0.50980392156862753" footer="0.50980392156862753"/>
  <pageSetup paperSize="9" scale="53"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Normal="100" workbookViewId="0">
      <selection activeCell="G4" sqref="G4:G26"/>
    </sheetView>
  </sheetViews>
  <sheetFormatPr defaultColWidth="9.1796875" defaultRowHeight="14.5"/>
  <cols>
    <col min="1" max="1" width="31.54296875" style="93" customWidth="1"/>
    <col min="2" max="2" width="7.54296875" style="93" customWidth="1"/>
    <col min="3" max="3" width="11.7265625" style="93" customWidth="1"/>
    <col min="4" max="4" width="9.7265625" style="93" customWidth="1"/>
    <col min="5" max="6" width="10.7265625" style="93" customWidth="1"/>
    <col min="7" max="7" width="9.453125" style="93" customWidth="1"/>
    <col min="8" max="16384" width="9.1796875" style="93"/>
  </cols>
  <sheetData>
    <row r="1" spans="1:7" ht="18.75" customHeight="1">
      <c r="A1" s="491" t="s">
        <v>889</v>
      </c>
      <c r="B1" s="491"/>
      <c r="C1" s="491"/>
      <c r="D1" s="491"/>
      <c r="E1" s="491"/>
      <c r="F1" s="491"/>
      <c r="G1" s="491"/>
    </row>
    <row r="2" spans="1:7" s="113" customFormat="1" ht="13.5" customHeight="1">
      <c r="A2" s="493" t="s">
        <v>125</v>
      </c>
      <c r="B2" s="473" t="s">
        <v>28</v>
      </c>
      <c r="C2" s="473"/>
      <c r="D2" s="473" t="s">
        <v>29</v>
      </c>
      <c r="E2" s="473"/>
      <c r="F2" s="494">
        <v>43863</v>
      </c>
      <c r="G2" s="494"/>
    </row>
    <row r="3" spans="1:7" s="113" customFormat="1" ht="29">
      <c r="A3" s="493"/>
      <c r="B3" s="117" t="s">
        <v>120</v>
      </c>
      <c r="C3" s="118" t="s">
        <v>890</v>
      </c>
      <c r="D3" s="117" t="s">
        <v>120</v>
      </c>
      <c r="E3" s="118" t="s">
        <v>890</v>
      </c>
      <c r="F3" s="117" t="s">
        <v>120</v>
      </c>
      <c r="G3" s="118" t="s">
        <v>884</v>
      </c>
    </row>
    <row r="4" spans="1:7" s="113" customFormat="1">
      <c r="A4" s="126" t="s">
        <v>891</v>
      </c>
      <c r="B4" s="127" t="s">
        <v>892</v>
      </c>
      <c r="C4" s="128" t="s">
        <v>892</v>
      </c>
      <c r="D4" s="127">
        <v>0</v>
      </c>
      <c r="E4" s="127">
        <v>0</v>
      </c>
      <c r="F4" s="127">
        <v>0</v>
      </c>
      <c r="G4" s="127">
        <v>0</v>
      </c>
    </row>
    <row r="5" spans="1:7" s="113" customFormat="1">
      <c r="A5" s="126" t="s">
        <v>893</v>
      </c>
      <c r="B5" s="127">
        <v>1</v>
      </c>
      <c r="C5" s="128">
        <v>9</v>
      </c>
      <c r="D5" s="127">
        <v>0</v>
      </c>
      <c r="E5" s="127">
        <v>0</v>
      </c>
      <c r="F5" s="127">
        <v>0</v>
      </c>
      <c r="G5" s="127">
        <v>0</v>
      </c>
    </row>
    <row r="6" spans="1:7" s="113" customFormat="1">
      <c r="A6" s="126" t="s">
        <v>894</v>
      </c>
      <c r="B6" s="127">
        <v>1</v>
      </c>
      <c r="C6" s="128">
        <v>1131</v>
      </c>
      <c r="D6" s="127">
        <v>3</v>
      </c>
      <c r="E6" s="128">
        <v>2345.48</v>
      </c>
      <c r="F6" s="127">
        <v>0</v>
      </c>
      <c r="G6" s="127">
        <v>0</v>
      </c>
    </row>
    <row r="7" spans="1:7" s="113" customFormat="1">
      <c r="A7" s="126" t="s">
        <v>895</v>
      </c>
      <c r="B7" s="127">
        <v>4</v>
      </c>
      <c r="C7" s="128">
        <v>542</v>
      </c>
      <c r="D7" s="127">
        <v>4</v>
      </c>
      <c r="E7" s="128">
        <v>255.97120000000001</v>
      </c>
      <c r="F7" s="127">
        <v>0</v>
      </c>
      <c r="G7" s="127">
        <v>0</v>
      </c>
    </row>
    <row r="8" spans="1:7" s="113" customFormat="1">
      <c r="A8" s="126" t="s">
        <v>896</v>
      </c>
      <c r="B8" s="127">
        <v>4</v>
      </c>
      <c r="C8" s="128">
        <v>622</v>
      </c>
      <c r="D8" s="127">
        <v>4</v>
      </c>
      <c r="E8" s="128">
        <v>152.65588200000002</v>
      </c>
      <c r="F8" s="127">
        <v>0</v>
      </c>
      <c r="G8" s="127">
        <v>0</v>
      </c>
    </row>
    <row r="9" spans="1:7" s="113" customFormat="1">
      <c r="A9" s="126" t="s">
        <v>897</v>
      </c>
      <c r="B9" s="127">
        <v>2</v>
      </c>
      <c r="C9" s="128">
        <v>59</v>
      </c>
      <c r="D9" s="127">
        <v>3</v>
      </c>
      <c r="E9" s="128">
        <v>66.108000000000004</v>
      </c>
      <c r="F9" s="127">
        <v>0</v>
      </c>
      <c r="G9" s="127">
        <v>0</v>
      </c>
    </row>
    <row r="10" spans="1:7" s="113" customFormat="1">
      <c r="A10" s="126" t="s">
        <v>898</v>
      </c>
      <c r="B10" s="127">
        <v>8</v>
      </c>
      <c r="C10" s="128">
        <v>266</v>
      </c>
      <c r="D10" s="127">
        <v>5</v>
      </c>
      <c r="E10" s="128">
        <v>4217.9736000000003</v>
      </c>
      <c r="F10" s="127">
        <v>0</v>
      </c>
      <c r="G10" s="127">
        <v>0</v>
      </c>
    </row>
    <row r="11" spans="1:7" s="113" customFormat="1">
      <c r="A11" s="126" t="s">
        <v>899</v>
      </c>
      <c r="B11" s="127">
        <v>9</v>
      </c>
      <c r="C11" s="128">
        <v>467</v>
      </c>
      <c r="D11" s="127">
        <v>5</v>
      </c>
      <c r="E11" s="128">
        <v>1992.1</v>
      </c>
      <c r="F11" s="127">
        <v>0</v>
      </c>
      <c r="G11" s="127">
        <v>0</v>
      </c>
    </row>
    <row r="12" spans="1:7" s="113" customFormat="1">
      <c r="A12" s="126" t="s">
        <v>900</v>
      </c>
      <c r="B12" s="127">
        <v>1</v>
      </c>
      <c r="C12" s="128">
        <v>1</v>
      </c>
      <c r="D12" s="127">
        <v>1</v>
      </c>
      <c r="E12" s="128">
        <v>2.2692000000000001</v>
      </c>
      <c r="F12" s="127">
        <v>0</v>
      </c>
      <c r="G12" s="127">
        <v>0</v>
      </c>
    </row>
    <row r="13" spans="1:7" s="113" customFormat="1">
      <c r="A13" s="126" t="s">
        <v>901</v>
      </c>
      <c r="B13" s="127">
        <v>4</v>
      </c>
      <c r="C13" s="128">
        <v>3739</v>
      </c>
      <c r="D13" s="127">
        <v>2</v>
      </c>
      <c r="E13" s="128">
        <v>105.61</v>
      </c>
      <c r="F13" s="127">
        <v>0</v>
      </c>
      <c r="G13" s="127">
        <v>0</v>
      </c>
    </row>
    <row r="14" spans="1:7" s="113" customFormat="1">
      <c r="A14" s="126" t="s">
        <v>902</v>
      </c>
      <c r="B14" s="127">
        <v>4</v>
      </c>
      <c r="C14" s="128">
        <v>90</v>
      </c>
      <c r="D14" s="127">
        <v>3</v>
      </c>
      <c r="E14" s="128">
        <v>71.31</v>
      </c>
      <c r="F14" s="127">
        <v>1</v>
      </c>
      <c r="G14" s="127">
        <v>4.08</v>
      </c>
    </row>
    <row r="15" spans="1:7" s="113" customFormat="1">
      <c r="A15" s="126" t="s">
        <v>903</v>
      </c>
      <c r="B15" s="127">
        <v>3</v>
      </c>
      <c r="C15" s="128">
        <v>58</v>
      </c>
      <c r="D15" s="127">
        <v>6</v>
      </c>
      <c r="E15" s="128">
        <v>4686.6111600000004</v>
      </c>
      <c r="F15" s="127">
        <v>0</v>
      </c>
      <c r="G15" s="127">
        <v>0</v>
      </c>
    </row>
    <row r="16" spans="1:7" s="113" customFormat="1">
      <c r="A16" s="126" t="s">
        <v>904</v>
      </c>
      <c r="B16" s="127">
        <v>3</v>
      </c>
      <c r="C16" s="128">
        <v>1647</v>
      </c>
      <c r="D16" s="127">
        <v>0</v>
      </c>
      <c r="E16" s="128">
        <v>0</v>
      </c>
      <c r="F16" s="127">
        <v>0</v>
      </c>
      <c r="G16" s="127">
        <v>0</v>
      </c>
    </row>
    <row r="17" spans="1:11" s="113" customFormat="1">
      <c r="A17" s="126" t="s">
        <v>905</v>
      </c>
      <c r="B17" s="127">
        <v>2</v>
      </c>
      <c r="C17" s="128">
        <v>45</v>
      </c>
      <c r="D17" s="127">
        <v>4</v>
      </c>
      <c r="E17" s="128">
        <v>484.00700000000001</v>
      </c>
      <c r="F17" s="127">
        <v>0</v>
      </c>
      <c r="G17" s="127">
        <v>0</v>
      </c>
    </row>
    <row r="18" spans="1:11" s="113" customFormat="1">
      <c r="A18" s="126" t="s">
        <v>906</v>
      </c>
      <c r="B18" s="127" t="s">
        <v>907</v>
      </c>
      <c r="C18" s="128" t="s">
        <v>907</v>
      </c>
      <c r="D18" s="127">
        <v>0</v>
      </c>
      <c r="E18" s="128">
        <v>0</v>
      </c>
      <c r="F18" s="127">
        <v>0</v>
      </c>
      <c r="G18" s="127">
        <v>0</v>
      </c>
    </row>
    <row r="19" spans="1:11" s="113" customFormat="1">
      <c r="A19" s="126" t="s">
        <v>908</v>
      </c>
      <c r="B19" s="127">
        <v>1</v>
      </c>
      <c r="C19" s="128">
        <v>10</v>
      </c>
      <c r="D19" s="127">
        <v>0</v>
      </c>
      <c r="E19" s="128">
        <v>0</v>
      </c>
      <c r="F19" s="127">
        <v>0</v>
      </c>
      <c r="G19" s="127">
        <v>0</v>
      </c>
    </row>
    <row r="20" spans="1:11" s="113" customFormat="1">
      <c r="A20" s="126" t="s">
        <v>909</v>
      </c>
      <c r="B20" s="127">
        <v>2</v>
      </c>
      <c r="C20" s="128">
        <v>39</v>
      </c>
      <c r="D20" s="127">
        <v>1</v>
      </c>
      <c r="E20" s="128">
        <v>500</v>
      </c>
      <c r="F20" s="127">
        <v>0</v>
      </c>
      <c r="G20" s="127">
        <v>0</v>
      </c>
    </row>
    <row r="21" spans="1:11" s="113" customFormat="1">
      <c r="A21" s="126" t="s">
        <v>910</v>
      </c>
      <c r="B21" s="127" t="s">
        <v>907</v>
      </c>
      <c r="C21" s="128" t="s">
        <v>892</v>
      </c>
      <c r="D21" s="127">
        <v>0</v>
      </c>
      <c r="E21" s="128">
        <v>0</v>
      </c>
      <c r="F21" s="127">
        <v>0</v>
      </c>
      <c r="G21" s="127">
        <v>0</v>
      </c>
    </row>
    <row r="22" spans="1:11" s="113" customFormat="1">
      <c r="A22" s="126" t="s">
        <v>911</v>
      </c>
      <c r="B22" s="127" t="s">
        <v>892</v>
      </c>
      <c r="C22" s="128" t="s">
        <v>892</v>
      </c>
      <c r="D22" s="127">
        <v>1</v>
      </c>
      <c r="E22" s="128">
        <v>6.5792000000000002</v>
      </c>
      <c r="F22" s="127">
        <v>0</v>
      </c>
      <c r="G22" s="127">
        <v>0</v>
      </c>
    </row>
    <row r="23" spans="1:11" s="113" customFormat="1">
      <c r="A23" s="126" t="s">
        <v>912</v>
      </c>
      <c r="B23" s="127" t="s">
        <v>892</v>
      </c>
      <c r="C23" s="128" t="s">
        <v>892</v>
      </c>
      <c r="D23" s="127">
        <v>0</v>
      </c>
      <c r="E23" s="128">
        <v>0</v>
      </c>
      <c r="F23" s="127">
        <v>0</v>
      </c>
      <c r="G23" s="127">
        <v>0</v>
      </c>
    </row>
    <row r="24" spans="1:11" s="113" customFormat="1">
      <c r="A24" s="126" t="s">
        <v>913</v>
      </c>
      <c r="B24" s="127" t="s">
        <v>892</v>
      </c>
      <c r="C24" s="128" t="s">
        <v>907</v>
      </c>
      <c r="D24" s="127">
        <v>3</v>
      </c>
      <c r="E24" s="128">
        <v>49402.856544000002</v>
      </c>
      <c r="F24" s="127">
        <v>0</v>
      </c>
      <c r="G24" s="127">
        <v>0</v>
      </c>
    </row>
    <row r="25" spans="1:11" s="113" customFormat="1">
      <c r="A25" s="126" t="s">
        <v>914</v>
      </c>
      <c r="B25" s="127">
        <v>10</v>
      </c>
      <c r="C25" s="128">
        <v>1321</v>
      </c>
      <c r="D25" s="127">
        <v>1</v>
      </c>
      <c r="E25" s="128">
        <v>24.81</v>
      </c>
      <c r="F25" s="127">
        <v>0</v>
      </c>
      <c r="G25" s="127">
        <v>0</v>
      </c>
    </row>
    <row r="26" spans="1:11" s="113" customFormat="1">
      <c r="A26" s="126" t="s">
        <v>915</v>
      </c>
      <c r="B26" s="127">
        <v>74</v>
      </c>
      <c r="C26" s="128">
        <v>8189</v>
      </c>
      <c r="D26" s="127">
        <v>21</v>
      </c>
      <c r="E26" s="128">
        <v>1336.91</v>
      </c>
      <c r="F26" s="127">
        <v>1</v>
      </c>
      <c r="G26" s="127">
        <v>10.199999999999999</v>
      </c>
    </row>
    <row r="27" spans="1:11" s="131" customFormat="1">
      <c r="A27" s="129" t="s">
        <v>93</v>
      </c>
      <c r="B27" s="100">
        <v>133</v>
      </c>
      <c r="C27" s="130">
        <v>18235</v>
      </c>
      <c r="D27" s="100">
        <f>SUM(D4:D26)</f>
        <v>67</v>
      </c>
      <c r="E27" s="100">
        <f>SUM(E4:E26)</f>
        <v>65651.251786000008</v>
      </c>
      <c r="F27" s="127">
        <v>2</v>
      </c>
      <c r="G27" s="127">
        <v>14.28</v>
      </c>
    </row>
    <row r="28" spans="1:11" s="131" customFormat="1">
      <c r="A28" s="132"/>
      <c r="B28" s="133"/>
      <c r="C28" s="134"/>
      <c r="D28" s="133"/>
      <c r="E28" s="133"/>
      <c r="F28" s="133"/>
      <c r="G28" s="133"/>
    </row>
    <row r="29" spans="1:11" s="114" customFormat="1" ht="12">
      <c r="A29" s="135" t="s">
        <v>887</v>
      </c>
      <c r="B29" s="125"/>
      <c r="C29" s="125"/>
      <c r="D29" s="125"/>
      <c r="E29" s="125"/>
      <c r="F29" s="125"/>
      <c r="G29" s="125"/>
      <c r="H29" s="125"/>
      <c r="I29" s="125"/>
      <c r="J29" s="125"/>
      <c r="K29" s="125"/>
    </row>
    <row r="30" spans="1:11" s="114" customFormat="1" ht="12">
      <c r="A30" s="490" t="s">
        <v>77</v>
      </c>
      <c r="B30" s="490"/>
      <c r="C30" s="490"/>
      <c r="D30" s="490"/>
      <c r="E30" s="490"/>
      <c r="F30" s="490"/>
      <c r="G30" s="490"/>
    </row>
    <row r="31" spans="1:11" s="113" customFormat="1"/>
  </sheetData>
  <mergeCells count="6">
    <mergeCell ref="A30:G30"/>
    <mergeCell ref="A2:A3"/>
    <mergeCell ref="B2:C2"/>
    <mergeCell ref="D2:E2"/>
    <mergeCell ref="A1:G1"/>
    <mergeCell ref="F2:G2"/>
  </mergeCells>
  <pageMargins left="0.78431372549019618" right="0.78431372549019618" top="0.98039215686274517" bottom="0.98039215686274517" header="0.50980392156862753" footer="0.50980392156862753"/>
  <pageSetup paperSize="9" scale="68"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zoomScaleNormal="100" workbookViewId="0">
      <selection activeCell="P8" sqref="P8"/>
    </sheetView>
  </sheetViews>
  <sheetFormatPr defaultColWidth="9.1796875" defaultRowHeight="14.5"/>
  <cols>
    <col min="1" max="1" width="8.81640625" style="93" customWidth="1"/>
    <col min="2" max="2" width="7.81640625" style="93" customWidth="1"/>
    <col min="3" max="3" width="11.1796875" style="93" customWidth="1"/>
    <col min="4" max="4" width="9.7265625" style="93" customWidth="1"/>
    <col min="5" max="5" width="9.26953125" style="93" customWidth="1"/>
    <col min="6" max="7" width="8.81640625" style="93" customWidth="1"/>
    <col min="8" max="8" width="8.54296875" style="93" customWidth="1"/>
    <col min="9" max="9" width="9.7265625" style="93" customWidth="1"/>
    <col min="10" max="10" width="8.453125" style="93" customWidth="1"/>
    <col min="11" max="11" width="9.26953125" style="93" customWidth="1"/>
    <col min="12" max="12" width="8.81640625" style="93" customWidth="1"/>
    <col min="13" max="13" width="9.81640625" style="93" customWidth="1"/>
    <col min="14" max="14" width="8.81640625" style="93" customWidth="1"/>
    <col min="15" max="15" width="9.1796875" style="93" customWidth="1"/>
    <col min="16" max="16" width="8.26953125" style="93" customWidth="1"/>
    <col min="17" max="17" width="9" style="93" customWidth="1"/>
    <col min="18" max="18" width="4.7265625" style="93" bestFit="1" customWidth="1"/>
    <col min="19" max="16384" width="9.1796875" style="93"/>
  </cols>
  <sheetData>
    <row r="1" spans="1:17" ht="16.5" customHeight="1">
      <c r="A1" s="498" t="s">
        <v>916</v>
      </c>
      <c r="B1" s="498"/>
      <c r="C1" s="498"/>
      <c r="D1" s="498"/>
      <c r="E1" s="498"/>
      <c r="F1" s="498"/>
      <c r="G1" s="498"/>
      <c r="H1" s="498"/>
      <c r="I1" s="498"/>
      <c r="J1" s="498"/>
      <c r="K1" s="498"/>
      <c r="L1" s="498"/>
    </row>
    <row r="2" spans="1:17" s="136" customFormat="1">
      <c r="A2" s="499" t="s">
        <v>90</v>
      </c>
      <c r="B2" s="502" t="s">
        <v>93</v>
      </c>
      <c r="C2" s="503"/>
      <c r="D2" s="495" t="s">
        <v>128</v>
      </c>
      <c r="E2" s="497"/>
      <c r="F2" s="497"/>
      <c r="G2" s="496"/>
      <c r="H2" s="495" t="s">
        <v>129</v>
      </c>
      <c r="I2" s="497"/>
      <c r="J2" s="497"/>
      <c r="K2" s="497"/>
      <c r="L2" s="497"/>
      <c r="M2" s="497"/>
      <c r="N2" s="497"/>
      <c r="O2" s="497"/>
      <c r="P2" s="497"/>
      <c r="Q2" s="497"/>
    </row>
    <row r="3" spans="1:17" s="136" customFormat="1">
      <c r="A3" s="500"/>
      <c r="B3" s="504"/>
      <c r="C3" s="505"/>
      <c r="D3" s="495" t="s">
        <v>130</v>
      </c>
      <c r="E3" s="496"/>
      <c r="F3" s="495" t="s">
        <v>113</v>
      </c>
      <c r="G3" s="496"/>
      <c r="H3" s="495" t="s">
        <v>131</v>
      </c>
      <c r="I3" s="496"/>
      <c r="J3" s="495" t="s">
        <v>132</v>
      </c>
      <c r="K3" s="496"/>
      <c r="L3" s="495" t="s">
        <v>133</v>
      </c>
      <c r="M3" s="496"/>
      <c r="N3" s="495" t="s">
        <v>134</v>
      </c>
      <c r="O3" s="496"/>
      <c r="P3" s="495" t="s">
        <v>135</v>
      </c>
      <c r="Q3" s="496"/>
    </row>
    <row r="4" spans="1:17" s="136" customFormat="1" ht="39">
      <c r="A4" s="501"/>
      <c r="B4" s="137" t="s">
        <v>136</v>
      </c>
      <c r="C4" s="85" t="s">
        <v>917</v>
      </c>
      <c r="D4" s="137" t="s">
        <v>136</v>
      </c>
      <c r="E4" s="85" t="s">
        <v>918</v>
      </c>
      <c r="F4" s="137" t="s">
        <v>136</v>
      </c>
      <c r="G4" s="85" t="s">
        <v>918</v>
      </c>
      <c r="H4" s="137" t="s">
        <v>136</v>
      </c>
      <c r="I4" s="85" t="s">
        <v>918</v>
      </c>
      <c r="J4" s="137" t="s">
        <v>136</v>
      </c>
      <c r="K4" s="85" t="s">
        <v>918</v>
      </c>
      <c r="L4" s="137" t="s">
        <v>136</v>
      </c>
      <c r="M4" s="85" t="s">
        <v>918</v>
      </c>
      <c r="N4" s="137" t="s">
        <v>136</v>
      </c>
      <c r="O4" s="85" t="s">
        <v>918</v>
      </c>
      <c r="P4" s="137" t="s">
        <v>136</v>
      </c>
      <c r="Q4" s="85" t="s">
        <v>918</v>
      </c>
    </row>
    <row r="5" spans="1:17" s="142" customFormat="1" ht="18" customHeight="1">
      <c r="A5" s="138" t="s">
        <v>28</v>
      </c>
      <c r="B5" s="139">
        <v>133</v>
      </c>
      <c r="C5" s="140">
        <v>18235.189999999999</v>
      </c>
      <c r="D5" s="139">
        <v>129</v>
      </c>
      <c r="E5" s="140">
        <v>16753.349999999999</v>
      </c>
      <c r="F5" s="139">
        <v>4</v>
      </c>
      <c r="G5" s="140">
        <v>1481.84</v>
      </c>
      <c r="H5" s="139">
        <v>27</v>
      </c>
      <c r="I5" s="140">
        <v>3344.9586926000002</v>
      </c>
      <c r="J5" s="139">
        <v>9</v>
      </c>
      <c r="K5" s="140">
        <v>700.16949999999997</v>
      </c>
      <c r="L5" s="139">
        <v>82</v>
      </c>
      <c r="M5" s="140">
        <v>12172.0536261</v>
      </c>
      <c r="N5" s="139">
        <v>10</v>
      </c>
      <c r="O5" s="140">
        <v>61895.099231300002</v>
      </c>
      <c r="P5" s="141">
        <v>5</v>
      </c>
      <c r="Q5" s="140">
        <v>122.9088</v>
      </c>
    </row>
    <row r="6" spans="1:17" s="142" customFormat="1" ht="18" customHeight="1">
      <c r="A6" s="138" t="s">
        <v>29</v>
      </c>
      <c r="B6" s="97">
        <f>SUM(B7:B27)</f>
        <v>67</v>
      </c>
      <c r="C6" s="97">
        <f>SUM(C7:C26)</f>
        <v>65651.225127700003</v>
      </c>
      <c r="D6" s="97">
        <f>SUM(D7:D27)</f>
        <v>65</v>
      </c>
      <c r="E6" s="97">
        <f>SUM(E7:E26)</f>
        <v>64536.155127700004</v>
      </c>
      <c r="F6" s="97">
        <f>SUM(F7:F27)</f>
        <v>2</v>
      </c>
      <c r="G6" s="97">
        <f>SUM(G7:G26)</f>
        <v>1115.0700000000002</v>
      </c>
      <c r="H6" s="97">
        <f>SUM(H7:H27)</f>
        <v>15</v>
      </c>
      <c r="I6" s="97">
        <f>SUM(I7:I26)</f>
        <v>28169.640000000003</v>
      </c>
      <c r="J6" s="97">
        <f>SUM(J7:J27)</f>
        <v>0</v>
      </c>
      <c r="K6" s="97">
        <f>SUM(K7:K26)</f>
        <v>0</v>
      </c>
      <c r="L6" s="97">
        <f>SUM(L7:L27)</f>
        <v>45</v>
      </c>
      <c r="M6" s="97">
        <f>SUM(M7:M26)</f>
        <v>34297.318183700001</v>
      </c>
      <c r="N6" s="97">
        <f>SUM(N7:N27)</f>
        <v>7</v>
      </c>
      <c r="O6" s="97">
        <f>SUM(O7:O26)</f>
        <v>3184.1699999999996</v>
      </c>
      <c r="P6" s="97">
        <f>SUM(P7:P27)</f>
        <v>0</v>
      </c>
      <c r="Q6" s="97">
        <f>SUM(Q7:Q26)</f>
        <v>0</v>
      </c>
    </row>
    <row r="7" spans="1:17" s="136" customFormat="1">
      <c r="A7" s="122" t="s">
        <v>99</v>
      </c>
      <c r="B7" s="143">
        <v>10</v>
      </c>
      <c r="C7" s="144">
        <v>28232.959999999999</v>
      </c>
      <c r="D7" s="143">
        <v>9</v>
      </c>
      <c r="E7" s="144">
        <v>27755.85</v>
      </c>
      <c r="F7" s="143">
        <v>1</v>
      </c>
      <c r="G7" s="144">
        <v>477.11</v>
      </c>
      <c r="H7" s="143">
        <v>3</v>
      </c>
      <c r="I7" s="144">
        <v>1834.58</v>
      </c>
      <c r="J7" s="143">
        <v>0</v>
      </c>
      <c r="K7" s="144">
        <v>0</v>
      </c>
      <c r="L7" s="143">
        <v>7</v>
      </c>
      <c r="M7" s="144">
        <v>26398.379999999997</v>
      </c>
      <c r="N7" s="143">
        <v>0</v>
      </c>
      <c r="O7" s="144">
        <v>0</v>
      </c>
      <c r="P7" s="143">
        <v>0</v>
      </c>
      <c r="Q7" s="144">
        <v>0</v>
      </c>
    </row>
    <row r="8" spans="1:17" s="136" customFormat="1">
      <c r="A8" s="122">
        <v>43586</v>
      </c>
      <c r="B8" s="143">
        <v>7</v>
      </c>
      <c r="C8" s="144">
        <v>24478.292544</v>
      </c>
      <c r="D8" s="143">
        <v>7</v>
      </c>
      <c r="E8" s="144">
        <v>24478.292544</v>
      </c>
      <c r="F8" s="143">
        <v>0</v>
      </c>
      <c r="G8" s="144">
        <v>0</v>
      </c>
      <c r="H8" s="143">
        <v>2</v>
      </c>
      <c r="I8" s="144">
        <v>24372.46</v>
      </c>
      <c r="J8" s="143">
        <v>0</v>
      </c>
      <c r="K8" s="144">
        <v>0</v>
      </c>
      <c r="L8" s="143">
        <v>5</v>
      </c>
      <c r="M8" s="144">
        <v>105.83</v>
      </c>
      <c r="N8" s="143">
        <v>0</v>
      </c>
      <c r="O8" s="144">
        <v>0</v>
      </c>
      <c r="P8" s="143">
        <v>0</v>
      </c>
      <c r="Q8" s="144">
        <v>0</v>
      </c>
    </row>
    <row r="9" spans="1:17" s="136" customFormat="1">
      <c r="A9" s="122">
        <v>43617</v>
      </c>
      <c r="B9" s="143">
        <f>D9</f>
        <v>8</v>
      </c>
      <c r="C9" s="144">
        <f>E9</f>
        <v>557.68258370000001</v>
      </c>
      <c r="D9" s="143">
        <v>8</v>
      </c>
      <c r="E9" s="144">
        <v>557.68258370000001</v>
      </c>
      <c r="F9" s="143">
        <v>0</v>
      </c>
      <c r="G9" s="144">
        <v>0</v>
      </c>
      <c r="H9" s="143">
        <v>3</v>
      </c>
      <c r="I9" s="144">
        <v>512.91999999999996</v>
      </c>
      <c r="J9" s="143">
        <v>0</v>
      </c>
      <c r="K9" s="144">
        <v>0</v>
      </c>
      <c r="L9" s="143">
        <v>5</v>
      </c>
      <c r="M9" s="144">
        <v>44.6681837</v>
      </c>
      <c r="N9" s="143">
        <v>0</v>
      </c>
      <c r="O9" s="144">
        <v>0</v>
      </c>
      <c r="P9" s="143">
        <v>0</v>
      </c>
      <c r="Q9" s="144">
        <v>0</v>
      </c>
    </row>
    <row r="10" spans="1:17" s="136" customFormat="1">
      <c r="A10" s="122">
        <v>43647</v>
      </c>
      <c r="B10" s="143">
        <v>8</v>
      </c>
      <c r="C10" s="144">
        <v>2023.3600000000001</v>
      </c>
      <c r="D10" s="143">
        <v>8</v>
      </c>
      <c r="E10" s="144">
        <v>2023.3600000000001</v>
      </c>
      <c r="F10" s="143">
        <v>0</v>
      </c>
      <c r="G10" s="144">
        <v>0</v>
      </c>
      <c r="H10" s="143">
        <v>3</v>
      </c>
      <c r="I10" s="144">
        <v>58.58</v>
      </c>
      <c r="J10" s="143">
        <v>0</v>
      </c>
      <c r="K10" s="144">
        <v>0</v>
      </c>
      <c r="L10" s="143">
        <v>4</v>
      </c>
      <c r="M10" s="144">
        <v>479.78000000000003</v>
      </c>
      <c r="N10" s="143">
        <v>1</v>
      </c>
      <c r="O10" s="144">
        <v>1485</v>
      </c>
      <c r="P10" s="143">
        <v>0</v>
      </c>
      <c r="Q10" s="144">
        <v>0</v>
      </c>
    </row>
    <row r="11" spans="1:17" s="136" customFormat="1">
      <c r="A11" s="122">
        <v>43678</v>
      </c>
      <c r="B11" s="143">
        <v>5</v>
      </c>
      <c r="C11" s="144">
        <v>4148.93</v>
      </c>
      <c r="D11" s="143">
        <v>5</v>
      </c>
      <c r="E11" s="144">
        <v>4148.93</v>
      </c>
      <c r="F11" s="143">
        <v>0</v>
      </c>
      <c r="G11" s="144">
        <v>0</v>
      </c>
      <c r="H11" s="143">
        <v>0</v>
      </c>
      <c r="I11" s="144">
        <v>0</v>
      </c>
      <c r="J11" s="143">
        <v>0</v>
      </c>
      <c r="K11" s="144">
        <v>0</v>
      </c>
      <c r="L11" s="143">
        <v>4</v>
      </c>
      <c r="M11" s="144">
        <v>2959.0800000000004</v>
      </c>
      <c r="N11" s="143">
        <v>1</v>
      </c>
      <c r="O11" s="144">
        <v>1189.8499999999999</v>
      </c>
      <c r="P11" s="143">
        <v>0</v>
      </c>
      <c r="Q11" s="144">
        <v>0</v>
      </c>
    </row>
    <row r="12" spans="1:17" s="136" customFormat="1">
      <c r="A12" s="122">
        <v>43710</v>
      </c>
      <c r="B12" s="143">
        <v>5</v>
      </c>
      <c r="C12" s="144">
        <v>34.450000000000003</v>
      </c>
      <c r="D12" s="143">
        <v>5</v>
      </c>
      <c r="E12" s="144">
        <v>34.450000000000003</v>
      </c>
      <c r="F12" s="143">
        <v>0</v>
      </c>
      <c r="G12" s="144">
        <v>0</v>
      </c>
      <c r="H12" s="143">
        <v>0</v>
      </c>
      <c r="I12" s="144">
        <v>0</v>
      </c>
      <c r="J12" s="143">
        <v>0</v>
      </c>
      <c r="K12" s="144">
        <v>0</v>
      </c>
      <c r="L12" s="143">
        <v>5</v>
      </c>
      <c r="M12" s="144">
        <v>34.450000000000003</v>
      </c>
      <c r="N12" s="143">
        <v>0</v>
      </c>
      <c r="O12" s="144">
        <v>0</v>
      </c>
      <c r="P12" s="143">
        <v>0</v>
      </c>
      <c r="Q12" s="144">
        <v>0</v>
      </c>
    </row>
    <row r="13" spans="1:17" s="136" customFormat="1">
      <c r="A13" s="122">
        <v>43742</v>
      </c>
      <c r="B13" s="143">
        <v>7</v>
      </c>
      <c r="C13" s="144">
        <v>970.72</v>
      </c>
      <c r="D13" s="143">
        <v>6</v>
      </c>
      <c r="E13" s="144">
        <v>332.76</v>
      </c>
      <c r="F13" s="143">
        <v>1</v>
      </c>
      <c r="G13" s="144">
        <v>637.96</v>
      </c>
      <c r="H13" s="143">
        <v>1</v>
      </c>
      <c r="I13" s="144">
        <v>637.96</v>
      </c>
      <c r="J13" s="143">
        <v>0</v>
      </c>
      <c r="K13" s="144">
        <v>0</v>
      </c>
      <c r="L13" s="143">
        <v>4</v>
      </c>
      <c r="M13" s="144">
        <v>244.59</v>
      </c>
      <c r="N13" s="143">
        <v>2</v>
      </c>
      <c r="O13" s="144">
        <v>88.17</v>
      </c>
      <c r="P13" s="143">
        <v>0</v>
      </c>
      <c r="Q13" s="144">
        <v>0</v>
      </c>
    </row>
    <row r="14" spans="1:17" s="136" customFormat="1">
      <c r="A14" s="122">
        <v>43771</v>
      </c>
      <c r="B14" s="143">
        <v>4</v>
      </c>
      <c r="C14" s="144">
        <v>440.22</v>
      </c>
      <c r="D14" s="143">
        <v>4</v>
      </c>
      <c r="E14" s="144">
        <v>440.22</v>
      </c>
      <c r="F14" s="143">
        <v>0</v>
      </c>
      <c r="G14" s="144">
        <v>0</v>
      </c>
      <c r="H14" s="143">
        <v>0</v>
      </c>
      <c r="I14" s="144">
        <v>0</v>
      </c>
      <c r="J14" s="143">
        <v>0</v>
      </c>
      <c r="K14" s="144">
        <v>0</v>
      </c>
      <c r="L14" s="143">
        <v>3</v>
      </c>
      <c r="M14" s="144">
        <v>30.54</v>
      </c>
      <c r="N14" s="143">
        <v>1</v>
      </c>
      <c r="O14" s="144">
        <v>409.68</v>
      </c>
      <c r="P14" s="143">
        <v>0</v>
      </c>
      <c r="Q14" s="144">
        <v>0</v>
      </c>
    </row>
    <row r="15" spans="1:17" s="136" customFormat="1">
      <c r="A15" s="122">
        <v>43800</v>
      </c>
      <c r="B15" s="143">
        <v>4</v>
      </c>
      <c r="C15" s="144">
        <v>1263.98</v>
      </c>
      <c r="D15" s="143">
        <v>4</v>
      </c>
      <c r="E15" s="144">
        <v>1263.98</v>
      </c>
      <c r="F15" s="143">
        <v>0</v>
      </c>
      <c r="G15" s="144">
        <v>0</v>
      </c>
      <c r="H15" s="143">
        <v>1</v>
      </c>
      <c r="I15" s="144">
        <v>745.95</v>
      </c>
      <c r="J15" s="143">
        <v>0</v>
      </c>
      <c r="K15" s="144">
        <v>0</v>
      </c>
      <c r="L15" s="143">
        <v>2</v>
      </c>
      <c r="M15" s="144">
        <v>510.8</v>
      </c>
      <c r="N15" s="143">
        <v>1</v>
      </c>
      <c r="O15" s="144">
        <v>7.23</v>
      </c>
      <c r="P15" s="143">
        <v>0</v>
      </c>
      <c r="Q15" s="144">
        <v>0</v>
      </c>
    </row>
    <row r="16" spans="1:17" s="136" customFormat="1">
      <c r="A16" s="122">
        <v>43832</v>
      </c>
      <c r="B16" s="143">
        <f>D16+F16</f>
        <v>7</v>
      </c>
      <c r="C16" s="144">
        <f>E16+G16</f>
        <v>3486.35</v>
      </c>
      <c r="D16" s="143">
        <v>7</v>
      </c>
      <c r="E16" s="144">
        <v>3486.35</v>
      </c>
      <c r="F16" s="143">
        <v>0</v>
      </c>
      <c r="G16" s="144">
        <v>0</v>
      </c>
      <c r="H16" s="143">
        <v>1</v>
      </c>
      <c r="I16" s="144">
        <v>3.11</v>
      </c>
      <c r="J16" s="143">
        <v>0</v>
      </c>
      <c r="K16" s="144">
        <v>0</v>
      </c>
      <c r="L16" s="143">
        <v>5</v>
      </c>
      <c r="M16" s="144">
        <v>3479</v>
      </c>
      <c r="N16" s="143">
        <v>1</v>
      </c>
      <c r="O16" s="144">
        <v>4.24</v>
      </c>
      <c r="P16" s="143">
        <v>0</v>
      </c>
      <c r="Q16" s="144">
        <v>0</v>
      </c>
    </row>
    <row r="17" spans="1:17" s="136" customFormat="1">
      <c r="A17" s="122">
        <v>43864</v>
      </c>
      <c r="B17" s="143">
        <f>D17+F17</f>
        <v>2</v>
      </c>
      <c r="C17" s="144">
        <f>E17+G17</f>
        <v>14.28</v>
      </c>
      <c r="D17" s="143">
        <v>2</v>
      </c>
      <c r="E17" s="144">
        <v>14.28</v>
      </c>
      <c r="F17" s="143">
        <v>0</v>
      </c>
      <c r="G17" s="144">
        <v>0</v>
      </c>
      <c r="H17" s="143">
        <v>1</v>
      </c>
      <c r="I17" s="144">
        <v>4.08</v>
      </c>
      <c r="J17" s="143">
        <v>0</v>
      </c>
      <c r="K17" s="144">
        <v>0</v>
      </c>
      <c r="L17" s="143">
        <v>1</v>
      </c>
      <c r="M17" s="144">
        <v>10.199999999999999</v>
      </c>
      <c r="N17" s="143">
        <v>0</v>
      </c>
      <c r="O17" s="144">
        <v>0</v>
      </c>
      <c r="P17" s="143">
        <v>0</v>
      </c>
      <c r="Q17" s="144">
        <v>0</v>
      </c>
    </row>
    <row r="18" spans="1:17" s="113" customFormat="1">
      <c r="A18" s="490" t="s">
        <v>887</v>
      </c>
      <c r="B18" s="490"/>
      <c r="C18" s="490"/>
    </row>
    <row r="19" spans="1:17" s="113" customFormat="1">
      <c r="A19" s="490" t="s">
        <v>77</v>
      </c>
      <c r="B19" s="490"/>
      <c r="C19" s="490"/>
    </row>
    <row r="20" spans="1:17" s="113" customFormat="1"/>
    <row r="25" spans="1:17">
      <c r="P25" s="145"/>
    </row>
  </sheetData>
  <mergeCells count="14">
    <mergeCell ref="A18:C18"/>
    <mergeCell ref="A19:C19"/>
    <mergeCell ref="F3:G3"/>
    <mergeCell ref="H3:I3"/>
    <mergeCell ref="J3:K3"/>
    <mergeCell ref="N3:O3"/>
    <mergeCell ref="H2:Q2"/>
    <mergeCell ref="P3:Q3"/>
    <mergeCell ref="A1:L1"/>
    <mergeCell ref="A2:A4"/>
    <mergeCell ref="B2:C3"/>
    <mergeCell ref="D2:G2"/>
    <mergeCell ref="D3:E3"/>
    <mergeCell ref="L3:M3"/>
  </mergeCells>
  <pageMargins left="0.78431372549019618" right="0.78431372549019618" top="0.98039215686274517" bottom="0.98039215686274517" header="0.50980392156862753" footer="0.50980392156862753"/>
  <pageSetup paperSize="9" scale="85"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2020-03-17 09:40:51</KDate>
  <Classification>SEBI-INTERNAL</Classification>
  <HostName>MUM0111649</HostName>
  <Domain_User>SEBINT/1649</Domain_User>
  <IPAdd>10.21.78.136</IPAdd>
  <FilePath>C:\Users\1649\Downloads\FEB-20.xls</FilePath>
  <KID>E4B97AFAE4BC637200348516896551</KID>
  <UniqueName/>
  <Suggested/>
  <Justification/>
</Klassify>
</file>

<file path=customXml/itemProps1.xml><?xml version="1.0" encoding="utf-8"?>
<ds:datastoreItem xmlns:ds="http://schemas.openxmlformats.org/officeDocument/2006/customXml" ds:itemID="{5EECE423-34A9-4C74-B68C-9EFEC3CB62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64</vt:lpstr>
      <vt:lpstr>65</vt:lpstr>
      <vt:lpstr>66</vt:lpstr>
      <vt:lpstr>67</vt:lpstr>
      <vt:lpstr>68</vt:lpstr>
      <vt:lpstr>69</vt:lpstr>
      <vt:lpstr>70</vt:lpstr>
      <vt:lpstr>71</vt:lpstr>
      <vt:lpstr>72</vt:lpstr>
      <vt:lpstr>73</vt:lpstr>
      <vt:lpstr>74</vt:lpstr>
      <vt:lpstr>75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V SUBBA RAO</dc:creator>
  <cp:lastModifiedBy>hp</cp:lastModifiedBy>
  <dcterms:created xsi:type="dcterms:W3CDTF">2020-03-17T04:11:02Z</dcterms:created>
  <dcterms:modified xsi:type="dcterms:W3CDTF">2020-03-26T05:35:17Z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E4B97AFAE4BC637200348516896551</vt:lpwstr>
  </property>
</Properties>
</file>