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E Drive\Upload\"/>
    </mc:Choice>
  </mc:AlternateContent>
  <bookViews>
    <workbookView xWindow="360" yWindow="270" windowWidth="14940" windowHeight="9150" tabRatio="919"/>
  </bookViews>
  <sheets>
    <sheet name="Data Summary" sheetId="1" r:id="rId1"/>
    <sheet name="1" sheetId="2" r:id="rId2"/>
    <sheet name="2" sheetId="3" r:id="rId3"/>
    <sheet name="3" sheetId="4" r:id="rId4"/>
    <sheet name="4" sheetId="5" r:id="rId5"/>
    <sheet name="5" sheetId="6" r:id="rId6"/>
    <sheet name="6" sheetId="7" r:id="rId7"/>
    <sheet name="7" sheetId="8" r:id="rId8"/>
    <sheet name="8" sheetId="9" r:id="rId9"/>
    <sheet name="9" sheetId="10" r:id="rId10"/>
    <sheet name="10" sheetId="96" r:id="rId11"/>
    <sheet name="11" sheetId="12" r:id="rId12"/>
    <sheet name="12" sheetId="13" r:id="rId13"/>
    <sheet name="13" sheetId="14" r:id="rId14"/>
    <sheet name="14" sheetId="15" r:id="rId15"/>
    <sheet name="15" sheetId="16" r:id="rId16"/>
    <sheet name="16" sheetId="17" r:id="rId17"/>
    <sheet name="17" sheetId="18" r:id="rId18"/>
    <sheet name="18" sheetId="19" r:id="rId19"/>
    <sheet name="19" sheetId="20" r:id="rId20"/>
    <sheet name="20" sheetId="21" r:id="rId21"/>
    <sheet name="21" sheetId="22" r:id="rId22"/>
    <sheet name="22" sheetId="23" r:id="rId23"/>
    <sheet name="23" sheetId="24" r:id="rId24"/>
    <sheet name="24" sheetId="25" r:id="rId25"/>
    <sheet name="25" sheetId="26" r:id="rId26"/>
    <sheet name="26" sheetId="27" r:id="rId27"/>
    <sheet name="27" sheetId="28" r:id="rId28"/>
    <sheet name="28" sheetId="29" r:id="rId29"/>
    <sheet name="29" sheetId="30" r:id="rId30"/>
    <sheet name="30" sheetId="31" r:id="rId31"/>
    <sheet name="31" sheetId="32" r:id="rId32"/>
    <sheet name="32" sheetId="33" r:id="rId33"/>
    <sheet name="33" sheetId="34" r:id="rId34"/>
    <sheet name="34" sheetId="35" r:id="rId35"/>
    <sheet name="35" sheetId="36" r:id="rId36"/>
    <sheet name="36" sheetId="37" r:id="rId37"/>
    <sheet name="37" sheetId="38" r:id="rId38"/>
    <sheet name="38" sheetId="39" r:id="rId39"/>
    <sheet name="39" sheetId="40" r:id="rId40"/>
    <sheet name="40" sheetId="41" r:id="rId41"/>
    <sheet name="41" sheetId="42" r:id="rId42"/>
    <sheet name="42" sheetId="43" r:id="rId43"/>
    <sheet name="43" sheetId="44" r:id="rId44"/>
    <sheet name="44" sheetId="45" r:id="rId45"/>
    <sheet name="45" sheetId="46" r:id="rId46"/>
    <sheet name="46" sheetId="47" r:id="rId47"/>
    <sheet name="47" sheetId="48" r:id="rId48"/>
    <sheet name="48" sheetId="49" r:id="rId49"/>
    <sheet name="49" sheetId="50" r:id="rId50"/>
    <sheet name="50" sheetId="51" r:id="rId51"/>
    <sheet name="51" sheetId="52" r:id="rId52"/>
    <sheet name="52" sheetId="53" r:id="rId53"/>
    <sheet name="53" sheetId="54" r:id="rId54"/>
    <sheet name="54" sheetId="98" r:id="rId55"/>
    <sheet name="55" sheetId="56" r:id="rId56"/>
    <sheet name="56" sheetId="57" r:id="rId57"/>
    <sheet name="57" sheetId="58" r:id="rId58"/>
    <sheet name="58" sheetId="59" r:id="rId59"/>
    <sheet name="59" sheetId="60" r:id="rId60"/>
    <sheet name="60" sheetId="61" r:id="rId61"/>
    <sheet name="61" sheetId="62" r:id="rId62"/>
    <sheet name="62" sheetId="63" r:id="rId63"/>
    <sheet name="63" sheetId="64" r:id="rId64"/>
    <sheet name="64" sheetId="65" r:id="rId65"/>
    <sheet name="65" sheetId="107" r:id="rId66"/>
    <sheet name="66" sheetId="108" r:id="rId67"/>
    <sheet name="67" sheetId="109" r:id="rId68"/>
    <sheet name="68" sheetId="110" r:id="rId69"/>
    <sheet name="69" sheetId="111" r:id="rId70"/>
    <sheet name="70" sheetId="112" r:id="rId71"/>
    <sheet name="71" sheetId="113" r:id="rId72"/>
    <sheet name="72" sheetId="114" r:id="rId73"/>
    <sheet name="73" sheetId="115" r:id="rId74"/>
    <sheet name="74" sheetId="116" r:id="rId75"/>
    <sheet name="75" sheetId="117" r:id="rId76"/>
    <sheet name="76" sheetId="82" r:id="rId77"/>
  </sheets>
  <definedNames>
    <definedName name="_xlnm.Print_Area" localSheetId="10">'10'!$A$1:$G$16</definedName>
    <definedName name="_xlnm.Print_Area" localSheetId="54">'54'!$A$1:$F$15</definedName>
    <definedName name="_xlnm.Print_Area" localSheetId="65">'65'!$A$1:$K$19</definedName>
    <definedName name="_xlnm.Print_Area" localSheetId="66">'66'!$A$1:$I$15</definedName>
    <definedName name="_xlnm.Print_Area" localSheetId="67">'67'!$A$1:$R$29</definedName>
    <definedName name="_xlnm.Print_Area" localSheetId="68">'68'!$A$1:$M$16</definedName>
    <definedName name="_xlnm.Print_Area" localSheetId="70">'70'!$A$1:$O$7</definedName>
    <definedName name="_xlnm.Print_Area" localSheetId="71">'71'!$A$1:$G$8</definedName>
    <definedName name="_xlnm.Print_Area" localSheetId="72">'72'!$A$1:$N$16</definedName>
    <definedName name="_xlnm.Print_Area" localSheetId="73">'73'!$A$1:$J$46</definedName>
    <definedName name="_xlnm.Print_Area" localSheetId="74">'74'!$A$1:$J$27</definedName>
    <definedName name="_xlnm.Print_Area" localSheetId="75">'75'!$A$1:$J$28</definedName>
    <definedName name="_xlnm.Print_Area" localSheetId="9">'9'!$A$1:$M$15</definedName>
  </definedNames>
  <calcPr calcId="152511"/>
</workbook>
</file>

<file path=xl/calcChain.xml><?xml version="1.0" encoding="utf-8"?>
<calcChain xmlns="http://schemas.openxmlformats.org/spreadsheetml/2006/main">
  <c r="C5" i="61" l="1"/>
  <c r="D5" i="61"/>
  <c r="E5" i="61"/>
  <c r="F5" i="61"/>
  <c r="G5" i="61"/>
  <c r="B5" i="61"/>
  <c r="H9" i="61"/>
  <c r="I9" i="61"/>
  <c r="J9" i="61"/>
  <c r="I8" i="61"/>
  <c r="J8" i="61"/>
  <c r="H8" i="61"/>
  <c r="H5" i="61" s="1"/>
  <c r="I5" i="61" l="1"/>
  <c r="J5" i="61"/>
  <c r="D12" i="52"/>
  <c r="F5" i="53" l="1"/>
  <c r="C16" i="117" l="1"/>
  <c r="D16" i="117"/>
  <c r="E16" i="117"/>
  <c r="F16" i="117"/>
  <c r="G16" i="117"/>
  <c r="H16" i="117"/>
  <c r="I16" i="117"/>
  <c r="J16" i="117"/>
  <c r="C21" i="117"/>
  <c r="D21" i="117"/>
  <c r="I21" i="117"/>
  <c r="J21" i="117"/>
  <c r="A26" i="117"/>
  <c r="A8" i="116"/>
  <c r="A9" i="116"/>
  <c r="A10" i="116"/>
  <c r="A11" i="116" s="1"/>
  <c r="A12" i="116" s="1"/>
  <c r="A13" i="116" s="1"/>
  <c r="A14" i="116" s="1"/>
  <c r="A15" i="116" s="1"/>
  <c r="A16" i="116" s="1"/>
  <c r="A17" i="116" s="1"/>
  <c r="A18" i="116" s="1"/>
  <c r="A19" i="116" s="1"/>
  <c r="A20" i="116" s="1"/>
  <c r="A21" i="116" s="1"/>
  <c r="C22" i="116"/>
  <c r="D22" i="116"/>
  <c r="E22" i="116"/>
  <c r="F22" i="116"/>
  <c r="G22" i="116"/>
  <c r="H22" i="116"/>
  <c r="I22" i="116"/>
  <c r="J22" i="116"/>
  <c r="A25" i="116"/>
  <c r="C24" i="115"/>
  <c r="D24" i="115"/>
  <c r="E24" i="115"/>
  <c r="F24" i="115"/>
  <c r="G24" i="115"/>
  <c r="H24" i="115"/>
  <c r="I24" i="115"/>
  <c r="J24" i="115"/>
  <c r="C41" i="115"/>
  <c r="D41" i="115"/>
  <c r="I41" i="115"/>
  <c r="J41" i="115"/>
  <c r="A42" i="115"/>
  <c r="M6" i="114"/>
  <c r="N6" i="114"/>
  <c r="A14" i="114"/>
  <c r="B5" i="113"/>
  <c r="D5" i="113"/>
  <c r="E5" i="113"/>
  <c r="B4" i="112"/>
  <c r="L4" i="112"/>
  <c r="M4" i="112"/>
  <c r="L5" i="112"/>
  <c r="M5" i="112"/>
  <c r="L4" i="111"/>
  <c r="M4" i="111"/>
  <c r="B5" i="111"/>
  <c r="C5" i="111"/>
  <c r="D5" i="111"/>
  <c r="E5" i="111"/>
  <c r="F5" i="111"/>
  <c r="G5" i="111"/>
  <c r="H5" i="111"/>
  <c r="I5" i="111"/>
  <c r="J5" i="111"/>
  <c r="L5" i="111" s="1"/>
  <c r="K5" i="111"/>
  <c r="M5" i="111" s="1"/>
  <c r="N5" i="111"/>
  <c r="O5" i="111"/>
  <c r="L6" i="111"/>
  <c r="M6" i="111"/>
  <c r="L7" i="111"/>
  <c r="M7" i="111"/>
  <c r="L8" i="111"/>
  <c r="M8" i="111"/>
  <c r="L9" i="111"/>
  <c r="M9" i="111"/>
  <c r="L10" i="111"/>
  <c r="M10" i="111"/>
  <c r="L11" i="111"/>
  <c r="M11" i="111"/>
  <c r="L12" i="111"/>
  <c r="M12" i="111"/>
  <c r="A13" i="111"/>
  <c r="B6" i="110"/>
  <c r="C6" i="110"/>
  <c r="D6" i="110"/>
  <c r="E6" i="110"/>
  <c r="F6" i="110"/>
  <c r="G6" i="110"/>
  <c r="H6" i="110"/>
  <c r="I6" i="110"/>
  <c r="J6" i="110"/>
  <c r="K6" i="110"/>
  <c r="L6" i="110"/>
  <c r="M6" i="110"/>
  <c r="A14" i="110"/>
  <c r="B6" i="109"/>
  <c r="C6" i="109"/>
  <c r="D6" i="109"/>
  <c r="E6" i="109"/>
  <c r="F6" i="109"/>
  <c r="G6" i="109"/>
  <c r="H6" i="109"/>
  <c r="I6" i="109"/>
  <c r="J6" i="109"/>
  <c r="K6" i="109"/>
  <c r="L6" i="109"/>
  <c r="M6" i="109"/>
  <c r="N6" i="109"/>
  <c r="Q6" i="109"/>
  <c r="R6" i="109"/>
  <c r="O7" i="109"/>
  <c r="O6" i="109" s="1"/>
  <c r="P7" i="109"/>
  <c r="P6" i="109" s="1"/>
  <c r="O8" i="109"/>
  <c r="P8" i="109"/>
  <c r="O9" i="109"/>
  <c r="P9" i="109"/>
  <c r="O10" i="109"/>
  <c r="P10" i="109"/>
  <c r="O11" i="109"/>
  <c r="P11" i="109"/>
  <c r="O12" i="109"/>
  <c r="P12" i="109"/>
  <c r="O13" i="109"/>
  <c r="P13" i="109"/>
  <c r="O18" i="109"/>
  <c r="P18" i="109"/>
  <c r="B19" i="109"/>
  <c r="C19" i="109"/>
  <c r="D19" i="109"/>
  <c r="E19" i="109"/>
  <c r="F19" i="109"/>
  <c r="G19" i="109"/>
  <c r="H19" i="109"/>
  <c r="I19" i="109"/>
  <c r="J19" i="109"/>
  <c r="K19" i="109"/>
  <c r="L19" i="109"/>
  <c r="M19" i="109"/>
  <c r="N19" i="109"/>
  <c r="Q19" i="109"/>
  <c r="R19" i="109"/>
  <c r="O20" i="109"/>
  <c r="O19" i="109" s="1"/>
  <c r="P20" i="109"/>
  <c r="P19" i="109" s="1"/>
  <c r="O21" i="109"/>
  <c r="P21" i="109"/>
  <c r="O22" i="109"/>
  <c r="P22" i="109"/>
  <c r="O23" i="109"/>
  <c r="P23" i="109"/>
  <c r="O24" i="109"/>
  <c r="P24" i="109"/>
  <c r="O25" i="109"/>
  <c r="P25" i="109"/>
  <c r="O26" i="109"/>
  <c r="P26" i="109"/>
  <c r="W26" i="109"/>
  <c r="X26" i="109"/>
  <c r="A27" i="109"/>
  <c r="W28" i="109"/>
  <c r="C5" i="108"/>
  <c r="D5" i="108"/>
  <c r="E5" i="108"/>
  <c r="G5" i="108"/>
  <c r="H5" i="108"/>
  <c r="I5" i="108"/>
</calcChain>
</file>

<file path=xl/sharedStrings.xml><?xml version="1.0" encoding="utf-8"?>
<sst xmlns="http://schemas.openxmlformats.org/spreadsheetml/2006/main" count="2816" uniqueCount="1124">
  <si>
    <t xml:space="preserve">Bulletin Reports Summary for Oct-18              </t>
  </si>
  <si>
    <t>Report Name</t>
  </si>
  <si>
    <t>Data Status</t>
  </si>
  <si>
    <t>Table 1: SEBI Registered Market Intermediaries/Institutions</t>
  </si>
  <si>
    <t>Data Available</t>
  </si>
  <si>
    <t>Table 2: Company-Wise Capital Raised through Public and Rights Issues (Equity)</t>
  </si>
  <si>
    <t>Table 3: Open Offers under SEBI Takeover Code closed</t>
  </si>
  <si>
    <t>Table 4: Substantial Acquisition of Shares and Takeovers</t>
  </si>
  <si>
    <t>Table 5: Capital Raised from the Primary Market through though Public and Rights Issues</t>
  </si>
  <si>
    <t>Table 6: Issues Listed on SME Platform</t>
  </si>
  <si>
    <t>Table 7: Industry-wise Classification of Capital Raised through Public and Rights Issues</t>
  </si>
  <si>
    <t>Table 8: Sector-wise and Region-wise Distribution of Capital Mobilised through Public and Rights Issues</t>
  </si>
  <si>
    <t>Table 9: Size-wise Classification of Capital Raised through Public and Rights Issues</t>
  </si>
  <si>
    <t>Table 10: Capital Raised by Listed Companies from the Primary Market through QIPs</t>
  </si>
  <si>
    <t>Table 11: Preferential Allotments Listed at BSE and NSE</t>
  </si>
  <si>
    <t>Table 12: Private Placement of Corporate Debt Reported to BSE and NSE</t>
  </si>
  <si>
    <t>Table 13: Trading in the Corporate Debt Market</t>
  </si>
  <si>
    <t>Table 14: Ratings Assigned for Long-term Corporate Debt Securities (Maturity = 1 year)</t>
  </si>
  <si>
    <t>Table 15: Ratings Assigned for Long-term Corporate Debt Securities (Maturity = 1 year)</t>
  </si>
  <si>
    <t>Table 16: Distribution of Turnover on Cash Segments of Exchanges (` crore)</t>
  </si>
  <si>
    <t>Table 17: Trends in Cash Segment of BSE</t>
  </si>
  <si>
    <t>Table 18: Trends in Cash Segment of NSE</t>
  </si>
  <si>
    <t>Table 19: Trends in Cash Segment of MSEI</t>
  </si>
  <si>
    <t>Table 20: City-wise Distribution of Turnover on Cash Segments</t>
  </si>
  <si>
    <t>Table 21: Category-wise Share of Turnover in Cash Segment of BSE</t>
  </si>
  <si>
    <t>Table 22: Category-wise Share of Turnover in Cash Segment of NSE</t>
  </si>
  <si>
    <t>Table 23: Category-wise Share of Turnover in Cash Segment of MSEI</t>
  </si>
  <si>
    <t>Table 24: Component Stocks: S&amp;P BSE Sensex</t>
  </si>
  <si>
    <t>Table 25: Component Stocks: Nifty 50 Index</t>
  </si>
  <si>
    <t>Table 26: Component Stock: SX 40 Index</t>
  </si>
  <si>
    <t>Table 27: Advances/Declines in Cash Segment</t>
  </si>
  <si>
    <t>Table 28: Trading Frequency in Cash Segment</t>
  </si>
  <si>
    <t>Table 29: Daily Volatility of Major Indices  (percent)</t>
  </si>
  <si>
    <t>Table 30: Percentage Share of Top ‘N’ Securities/Members in Turnover of Cash Segment  (percent)</t>
  </si>
  <si>
    <t>Table 31: Settlement Statistics for Cash Segment of BSE</t>
  </si>
  <si>
    <t xml:space="preserve">Table 32: Settlement Statistics for Cash Segment of NSE </t>
  </si>
  <si>
    <t xml:space="preserve">Table 33: Settlement Statistics for Cash Segment of MSEI </t>
  </si>
  <si>
    <t xml:space="preserve">Table 34: Trends in Equity Derivatives Segment at BSE (Turnover in Notional Value) </t>
  </si>
  <si>
    <t>Table 35: Trends in Equity Derivatives Segment at NSE</t>
  </si>
  <si>
    <t>Table 36: Settlement Statistics in Equity Derivatives Segment at BSE and NSE ( crore)</t>
  </si>
  <si>
    <t>Table 37: Category-wise Share of Turnover &amp; Open Interest in Equity Derivative Segment of BSE</t>
  </si>
  <si>
    <t>Table 38: Category-wise Share of Turnover &amp; Open Interest in Equity Derivative Segment of NSE</t>
  </si>
  <si>
    <t>Table 39: Instrument-wise Turnover in Index Derivatives at BSE</t>
  </si>
  <si>
    <t>Table 40: Instrument-wise Turnover in Index Derivatives at NSE</t>
  </si>
  <si>
    <t>Table 41: Trends in Currency Derivatives Segment at BSE</t>
  </si>
  <si>
    <t>Table 42: Trends in Currency Derivatives Segment at NSE</t>
  </si>
  <si>
    <t>Table 43: Trends in Currency Derivatives Segment at MSEI</t>
  </si>
  <si>
    <t>Table 44: Settlement Statistics of Currency Derivatives Segment ( crore)</t>
  </si>
  <si>
    <t>Table 45: Instrument-wise Turnover in Currency Derivative Segment of BSE</t>
  </si>
  <si>
    <t>Table 46: Instrument-wise Turnover in Currency Derivatives of NSE</t>
  </si>
  <si>
    <t>Table 47: Instrument-wise Turnover in Currency Derivative Segment of MSEI</t>
  </si>
  <si>
    <t>Table 48: Maturity-wise Turnover in Currency Derivative Segment of BSE ( crore)</t>
  </si>
  <si>
    <t>Table 49: Maturity-wise Turnover in Currency Derivative Segment of NSE  ( crore)</t>
  </si>
  <si>
    <t>Table 50: Maturity-wise Turnover in Currency Derivative Segment of MSEI ( crore)</t>
  </si>
  <si>
    <t>Table 51: Trading Statistics of Interest Rate Futures at BSE, NSE and MSEI</t>
  </si>
  <si>
    <t>Table 52: Settlement Statistics in Interest Rate Futures at BSE, NSE and MSEI ( crore)</t>
  </si>
  <si>
    <t>Table 53: Trends in Foreign Portfolio Investment</t>
  </si>
  <si>
    <t>Table 54: Notional Value of Offshore Derivative Instruments (ODIs) Vs Assets Under Custody (AUC) of FPIs/Deemed</t>
  </si>
  <si>
    <t>Table 55: Assets under the Custody of Custodians</t>
  </si>
  <si>
    <t>Table 56: Trends in Resource Mobilization by Mutual Funds ( crore)</t>
  </si>
  <si>
    <t>Table 57: Type-wise Resource Mobilisation by Mutual Funds: Open-ended and Close-ended ( crore)</t>
  </si>
  <si>
    <t>Table 58: Scheme-wise Resource Mobilisation and Assets under Management by Mutual Funds ( crore)</t>
  </si>
  <si>
    <t>Table 59: Number of Schemes and Folios by Investment Objective</t>
  </si>
  <si>
    <t>Table 60: Trends in Transactions on Stock Exchanges by Mutual Funds ( crore)</t>
  </si>
  <si>
    <t>Table 61: Asset Under Management by Portfolio Manager</t>
  </si>
  <si>
    <t>Table 62: Progress Report of NSDL &amp; CDSl as on end of Month (Listed Companies)</t>
  </si>
  <si>
    <t>Table 63: Progress of Dematerialisation at NSDL and CDSL (Listed and Unlisted Companies)</t>
  </si>
  <si>
    <t>Table 64: Depository Statistics</t>
  </si>
  <si>
    <t xml:space="preserve">Market Intermediaries </t>
  </si>
  <si>
    <t>2017-18</t>
  </si>
  <si>
    <t>2018-19$</t>
  </si>
  <si>
    <t>Stock Exchanges (Cash Segment)</t>
  </si>
  <si>
    <t>Stock Exchanges (Equity Derivatives Segment)</t>
  </si>
  <si>
    <t>Stock Exchanges (Currency Derivatives Segment)</t>
  </si>
  <si>
    <t>Stock Exchanges (Commodity Derivatives Segment)</t>
  </si>
  <si>
    <t>Brokers (Cash Segment)</t>
  </si>
  <si>
    <t>CorporateBrokers(Cash Segment)</t>
  </si>
  <si>
    <t>Brokers (Equity Derivatives Segment)</t>
  </si>
  <si>
    <t>Brokers (Currency Derivatives Segment)</t>
  </si>
  <si>
    <t>Brokers (Debt Segment)</t>
  </si>
  <si>
    <t>Brokers (Commodity Derivatives Segment)</t>
  </si>
  <si>
    <t>Foreign Portfolio Investors (FPIs)</t>
  </si>
  <si>
    <t>Custodians</t>
  </si>
  <si>
    <t>Depositories</t>
  </si>
  <si>
    <t>Depository Participants (NSDL)</t>
  </si>
  <si>
    <t>Depository Participants (CDSL)</t>
  </si>
  <si>
    <t>Merchant Bankers</t>
  </si>
  <si>
    <t>Bankers to an Issue</t>
  </si>
  <si>
    <t>Underwriters</t>
  </si>
  <si>
    <t>Debenture Trustees</t>
  </si>
  <si>
    <t>Credit Rating Agencies</t>
  </si>
  <si>
    <t>KYC Registration Agencies (KRA)</t>
  </si>
  <si>
    <t>Registrars to an Issue &amp; Share Transfer Agents</t>
  </si>
  <si>
    <t>Venture Capital Funds</t>
  </si>
  <si>
    <t>Foreign Venture Capital Investors</t>
  </si>
  <si>
    <t>Alternative Investment Funds</t>
  </si>
  <si>
    <t>Portfolio Managers</t>
  </si>
  <si>
    <t>Mutual Funds</t>
  </si>
  <si>
    <t>Investment Advisors</t>
  </si>
  <si>
    <t>Research Analysts</t>
  </si>
  <si>
    <t>Infrastructure Investment Trusts (InVIT)</t>
  </si>
  <si>
    <t>Collective Investment Schemes</t>
  </si>
  <si>
    <t>Approved Intermediaries (Stock Lending Schemes)</t>
  </si>
  <si>
    <t>STP (Centralised Hub)</t>
  </si>
  <si>
    <t>STP Service Providers</t>
  </si>
  <si>
    <t>Notes:</t>
  </si>
  <si>
    <t>$ indicates as on October 31,2018</t>
  </si>
  <si>
    <t>Source: SEBI, NSDL.</t>
  </si>
  <si>
    <t>Sl.No.</t>
  </si>
  <si>
    <t>Name of the Issuer/Company</t>
  </si>
  <si>
    <t>Date of Opening</t>
  </si>
  <si>
    <t>Type of Issue</t>
  </si>
  <si>
    <t>Type of Instrument</t>
  </si>
  <si>
    <t>No. of Shares Issued</t>
  </si>
  <si>
    <t>Face Value (`)</t>
  </si>
  <si>
    <t>Premium Value (`)</t>
  </si>
  <si>
    <t>Issue Price (`)</t>
  </si>
  <si>
    <t>Size of Issue  (` Crore)</t>
  </si>
  <si>
    <t>A-1 Acid Limited</t>
  </si>
  <si>
    <t>SME-IPO</t>
  </si>
  <si>
    <t>Equity</t>
  </si>
  <si>
    <t>Garden Reach Shipbuilders &amp; Engineers Limited</t>
  </si>
  <si>
    <t>IPO</t>
  </si>
  <si>
    <t>Kritika Wires Limited</t>
  </si>
  <si>
    <t>Marine Electricals (India) Limited</t>
  </si>
  <si>
    <t>Silgo Retail Limited</t>
  </si>
  <si>
    <t>Vinny Overseas Limited</t>
  </si>
  <si>
    <t>Shubham Polyspin Limited</t>
  </si>
  <si>
    <t>AKI India Limited</t>
  </si>
  <si>
    <t>B&amp;B Triplewall Containers Limited</t>
  </si>
  <si>
    <t>Sun Retail Limited</t>
  </si>
  <si>
    <t>S. M. Gold Limited</t>
  </si>
  <si>
    <t>Iris Clothings Limited</t>
  </si>
  <si>
    <t>Veeram Infra Engineering Limited</t>
  </si>
  <si>
    <t>Ultra Wiring Connectivity System Limited</t>
  </si>
  <si>
    <t>BCPL Railway Infrastructure Limited</t>
  </si>
  <si>
    <t>Note: All the issues are compiled from the Prospectus of Issuer Companies filed with SEBI.</t>
  </si>
  <si>
    <t>Source: SEBI.</t>
  </si>
  <si>
    <t>Table 3: Open Offers under SEBI Takeover Code closed during Sep-18</t>
  </si>
  <si>
    <t>Sl.No</t>
  </si>
  <si>
    <t>Target Company</t>
  </si>
  <si>
    <t>Acquirer</t>
  </si>
  <si>
    <t>Offer Opening Date</t>
  </si>
  <si>
    <t>Offer Closing Date</t>
  </si>
  <si>
    <t>Offer Size</t>
  </si>
  <si>
    <t>Offer
 Price 
(`) per share</t>
  </si>
  <si>
    <t>Offer Size (` Crore)</t>
  </si>
  <si>
    <t>No. of 
Shares</t>
  </si>
  <si>
    <t>Percent of Equity 
Capital</t>
  </si>
  <si>
    <t>SONAL MERCANTILE LTD.</t>
  </si>
  <si>
    <t>RAM GOPAL  GOYAL  &amp; SONS LTD , MR. VIKRAM GOYAL AND MR. RAJAN GOYAL</t>
  </si>
  <si>
    <t>LKP FINANCE LIMITED</t>
  </si>
  <si>
    <t>DAKSHIN MERCANTILE LIMITED</t>
  </si>
  <si>
    <t>Year / Month</t>
  </si>
  <si>
    <t>Open Offers</t>
  </si>
  <si>
    <t>Objectives</t>
  </si>
  <si>
    <t>Total</t>
  </si>
  <si>
    <t>Change in Control 
of Management</t>
  </si>
  <si>
    <t>Consolidation of
 Holdings</t>
  </si>
  <si>
    <t>Substantial 
Acquisition</t>
  </si>
  <si>
    <t>No. of Offers</t>
  </si>
  <si>
    <t>Amount (` crore)</t>
  </si>
  <si>
    <t>Apr-18</t>
  </si>
  <si>
    <t>May-18</t>
  </si>
  <si>
    <t>Jun-18</t>
  </si>
  <si>
    <t>Jul-18</t>
  </si>
  <si>
    <t>Aug-18</t>
  </si>
  <si>
    <t>Sep-18</t>
  </si>
  <si>
    <t>Oct-18</t>
  </si>
  <si>
    <t xml:space="preserve">Table 5: Capital Raised from the Primary Market through though Public and Rights Issues </t>
  </si>
  <si>
    <t>Category-Wise</t>
  </si>
  <si>
    <t>Issue-Type</t>
  </si>
  <si>
    <t>Instrument-Wise</t>
  </si>
  <si>
    <t>Public</t>
  </si>
  <si>
    <t>Rights</t>
  </si>
  <si>
    <t>Listed</t>
  </si>
  <si>
    <t>IPOs</t>
  </si>
  <si>
    <t>Equities</t>
  </si>
  <si>
    <t>CCPS/FCDs*</t>
  </si>
  <si>
    <t>Debt</t>
  </si>
  <si>
    <t>At Par</t>
  </si>
  <si>
    <t>At Premium</t>
  </si>
  <si>
    <t>No. of issues</t>
  </si>
  <si>
    <t>Notes: 1. The total provides category-wise total of any of the three sub-categories viz. public plus rights or issuer-type(listed plus IPOs) or instrument-wise(equities plus CCPS/FCDs plus debt). 2. Amount for public debt issue for last two months is provisional and may get updated 3. All the Issues are compiled from the Prospectus. of Issuer Companies filed with SEBI. 4. * CCPS: Compulsory Convertible Preference Shares, FCDs: Fully Convertible Debentures.</t>
  </si>
  <si>
    <t>5. Equity public issues also includes issues listed on SME platform.</t>
  </si>
  <si>
    <t>6. Since April 2018, both the equity and debt issues are categorised based on their respective closing dates. Prior to April 2018, the equity issues were classified based on opening date of the issue, while debt issues were classfied based on closing date of the issue.</t>
  </si>
  <si>
    <t>Year/ Month</t>
  </si>
  <si>
    <t>No. of issue</t>
  </si>
  <si>
    <t>Amount  (`crore)</t>
  </si>
  <si>
    <t xml:space="preserve">Apr-18              </t>
  </si>
  <si>
    <t xml:space="preserve">May-18              </t>
  </si>
  <si>
    <t xml:space="preserve">Jun-18              </t>
  </si>
  <si>
    <t xml:space="preserve">Jul-18              </t>
  </si>
  <si>
    <t xml:space="preserve">Aug-18              </t>
  </si>
  <si>
    <t xml:space="preserve">Sep-18              </t>
  </si>
  <si>
    <t xml:space="preserve">Oct-18              </t>
  </si>
  <si>
    <t>Source: SEBI</t>
  </si>
  <si>
    <t>Industry</t>
  </si>
  <si>
    <t>Amount (`crore)</t>
  </si>
  <si>
    <t>Airlines</t>
  </si>
  <si>
    <t>Automobiles</t>
  </si>
  <si>
    <t>Banks/FIs</t>
  </si>
  <si>
    <t>Cement/ Constructions</t>
  </si>
  <si>
    <t>Chemical</t>
  </si>
  <si>
    <t>Consumer Services</t>
  </si>
  <si>
    <t>Electronic Equipments/ Products</t>
  </si>
  <si>
    <t>Engineering</t>
  </si>
  <si>
    <t>Entertainment</t>
  </si>
  <si>
    <t>Finance</t>
  </si>
  <si>
    <t>Food processing</t>
  </si>
  <si>
    <t>Healthcare</t>
  </si>
  <si>
    <t>Hotels</t>
  </si>
  <si>
    <t>Info Tech</t>
  </si>
  <si>
    <t>Misc</t>
  </si>
  <si>
    <t>Roads &amp; Highways</t>
  </si>
  <si>
    <t>Telecom</t>
  </si>
  <si>
    <t>Textile</t>
  </si>
  <si>
    <t>Plastic</t>
  </si>
  <si>
    <t>Power</t>
  </si>
  <si>
    <t>Printing</t>
  </si>
  <si>
    <t>Oil &amp; Natural Gas</t>
  </si>
  <si>
    <t>Insurance</t>
  </si>
  <si>
    <t xml:space="preserve">Table 8: Sector-wise and Region-wise Distribution of Capital Mobilised through Public and Rights Issues </t>
  </si>
  <si>
    <t>Sector-wise</t>
  </si>
  <si>
    <t>Region-wise</t>
  </si>
  <si>
    <t>Private</t>
  </si>
  <si>
    <t>Northern</t>
  </si>
  <si>
    <t>Eastern</t>
  </si>
  <si>
    <t>Western</t>
  </si>
  <si>
    <t>Southern</t>
  </si>
  <si>
    <t>Central</t>
  </si>
  <si>
    <t>No. of Issue</t>
  </si>
  <si>
    <t xml:space="preserve">2017-18        </t>
  </si>
  <si>
    <t>&lt; 5 crore</t>
  </si>
  <si>
    <t>≥ 5crore - &lt; 10crore</t>
  </si>
  <si>
    <t xml:space="preserve">  ≥ 10 crore - &lt; 50 crore</t>
  </si>
  <si>
    <t xml:space="preserve">  ≥ 50 crore - &lt; 100 crore</t>
  </si>
  <si>
    <t xml:space="preserve">  ≥ 100 crore</t>
  </si>
  <si>
    <t>Only BSE</t>
  </si>
  <si>
    <t>Only NSE</t>
  </si>
  <si>
    <t>Both NSE and BSE</t>
  </si>
  <si>
    <t>Source: BSE and NSE.</t>
  </si>
  <si>
    <t>Notes: 1. The above data includes both "no. of issues" and "Amount" raised on conversion of convertible securities issued on QIP basis. 
2. 2017-18, Includes one issue of Institutional Placement Programme (Issue Size of Rs. 873.92 crore).</t>
  </si>
  <si>
    <t>Year/Month</t>
  </si>
  <si>
    <t>Only MSEI</t>
  </si>
  <si>
    <t>No. of  issues</t>
  </si>
  <si>
    <t>Source: BSE, NSE and MSEI.</t>
  </si>
  <si>
    <t>TOTAL</t>
  </si>
  <si>
    <t>No. of Issues</t>
  </si>
  <si>
    <t>Source: BSE and NSE</t>
  </si>
  <si>
    <t>BSE</t>
  </si>
  <si>
    <t>NSE</t>
  </si>
  <si>
    <t>MSEI</t>
  </si>
  <si>
    <t>No. of Trades</t>
  </si>
  <si>
    <t>Traded Value (` crore)</t>
  </si>
  <si>
    <t>Table 14: Ratings Assigned for Long-term Corporate Debt Securities (Maturity ≥ 1 year)</t>
  </si>
  <si>
    <t>Grade</t>
  </si>
  <si>
    <t>Investment Grade</t>
  </si>
  <si>
    <t>Non-Investment Grade</t>
  </si>
  <si>
    <t>Highest Safety (AAA)</t>
  </si>
  <si>
    <t>High Safety (AA)</t>
  </si>
  <si>
    <t>Adequate Safety (A)</t>
  </si>
  <si>
    <t>Moderate Safety (BBB)</t>
  </si>
  <si>
    <t>Period</t>
  </si>
  <si>
    <t>Amount  (` crore)</t>
  </si>
  <si>
    <t>Source: Credit Rating Agencies.</t>
  </si>
  <si>
    <t>Table 15: Review of Accepted Ratings of Corporate Debt Securities (Maturity ≥ 1 year)</t>
  </si>
  <si>
    <t>Upgraded</t>
  </si>
  <si>
    <t>Downgraded</t>
  </si>
  <si>
    <t>Reaffirmed</t>
  </si>
  <si>
    <t>Rating Watch</t>
  </si>
  <si>
    <t>Withdrawn/ Suspended</t>
  </si>
  <si>
    <t>Table 16: Distribution of Turnover on Cash Segments of Stock Exchanges (`crore)</t>
  </si>
  <si>
    <t>Stock Exchanges</t>
  </si>
  <si>
    <t xml:space="preserve">Table 17: Trends in Cash Segment of BSE </t>
  </si>
  <si>
    <t xml:space="preserve">No. of Companies Listed </t>
  </si>
  <si>
    <t xml:space="preserve">No. of Companies Permitted* </t>
  </si>
  <si>
    <t xml:space="preserve">No. of companies traded </t>
  </si>
  <si>
    <t>No. of Trading Days</t>
  </si>
  <si>
    <t>No. of Trades (Lakh)</t>
  </si>
  <si>
    <t>Traded Quantity (Lakh)</t>
  </si>
  <si>
    <t>Turnover (` crore)</t>
  </si>
  <si>
    <t>Average Daily Turnover (` crore)</t>
  </si>
  <si>
    <t>Average Trade Size (`)</t>
  </si>
  <si>
    <t>Demat Securities Traded (Lakh)</t>
  </si>
  <si>
    <t>Demat Turnover (` crore)</t>
  </si>
  <si>
    <t xml:space="preserve">Market  Capitalisation (` crore) </t>
  </si>
  <si>
    <t xml:space="preserve">S&amp;P BSE Sensex </t>
  </si>
  <si>
    <t>High</t>
  </si>
  <si>
    <t>Low</t>
  </si>
  <si>
    <t>Close</t>
  </si>
  <si>
    <t>Source: BSE .</t>
  </si>
  <si>
    <t xml:space="preserve">Table 18: Trends in Cash Segment of NSE </t>
  </si>
  <si>
    <t xml:space="preserve">Nifty 50 Index </t>
  </si>
  <si>
    <t>Source: NSE</t>
  </si>
  <si>
    <t>$ indicates up to October 31,2018</t>
  </si>
  <si>
    <t>No. of Companies Permitted #</t>
  </si>
  <si>
    <t>No. of Companies Traded</t>
  </si>
  <si>
    <t>Turnover (₹ crore)</t>
  </si>
  <si>
    <t>Average Daily Turnover (₹ crore)</t>
  </si>
  <si>
    <t>Demat Turnover (₹ crore)</t>
  </si>
  <si>
    <t xml:space="preserve">Market  Capitalisation (₹ crore) </t>
  </si>
  <si>
    <t xml:space="preserve">SX 50 Index </t>
  </si>
  <si>
    <t>Source: MSEI</t>
  </si>
  <si>
    <t>(Percentage share in Turnover)</t>
  </si>
  <si>
    <t>S.No</t>
  </si>
  <si>
    <t>City</t>
  </si>
  <si>
    <t>Ahmedabad</t>
  </si>
  <si>
    <t>Bengaluru</t>
  </si>
  <si>
    <t>Vadodra</t>
  </si>
  <si>
    <t>Bhubneshwar</t>
  </si>
  <si>
    <t>Chennai</t>
  </si>
  <si>
    <t>Ernakulum</t>
  </si>
  <si>
    <t>Coimbatore</t>
  </si>
  <si>
    <t>New Delhi</t>
  </si>
  <si>
    <t>Guwahati</t>
  </si>
  <si>
    <t>Hyderabad</t>
  </si>
  <si>
    <t>Indore</t>
  </si>
  <si>
    <t>Jaipur</t>
  </si>
  <si>
    <t>Kanpur</t>
  </si>
  <si>
    <t>Kolkata</t>
  </si>
  <si>
    <t>Ludhiana</t>
  </si>
  <si>
    <t>Mangalore</t>
  </si>
  <si>
    <t>Mumbai</t>
  </si>
  <si>
    <t>Patna</t>
  </si>
  <si>
    <t>Pune</t>
  </si>
  <si>
    <t>Rajkot</t>
  </si>
  <si>
    <t>Others</t>
  </si>
  <si>
    <t xml:space="preserve">Notes: </t>
  </si>
  <si>
    <t>1. The city-wise distribution of turnover is based on the cities uploaded in the UCC database of the Exchange for clientele trades and members registered office city for proprietary trades.</t>
  </si>
  <si>
    <t>Percentage Share in Turnover</t>
  </si>
  <si>
    <t>Proprietary</t>
  </si>
  <si>
    <t>FPIs</t>
  </si>
  <si>
    <t>Banks</t>
  </si>
  <si>
    <t xml:space="preserve">Source: BSE. </t>
  </si>
  <si>
    <t>Year /Month</t>
  </si>
  <si>
    <t xml:space="preserve">Source: NSE. </t>
  </si>
  <si>
    <t xml:space="preserve">Source: MSEI. </t>
  </si>
  <si>
    <t>Table 24: Component Stocks: S&amp;P BSE Sensex during Oct-18</t>
  </si>
  <si>
    <t>Name of Security</t>
  </si>
  <si>
    <t>Issued
Capital 
(` crore)</t>
  </si>
  <si>
    <t>Free Float
Market
Capitalisation
(` crore)</t>
  </si>
  <si>
    <t>Weightage (Percent)</t>
  </si>
  <si>
    <t>Beta</t>
  </si>
  <si>
    <t>R 2</t>
  </si>
  <si>
    <t>Daily
Volatility
(Percent)</t>
  </si>
  <si>
    <t>Monthly
Return
(Percent)</t>
  </si>
  <si>
    <t>Impact
Cost
(Percent)</t>
  </si>
  <si>
    <t>HDFC BANK</t>
  </si>
  <si>
    <t>RELIANCE</t>
  </si>
  <si>
    <t>HDFC</t>
  </si>
  <si>
    <t>INFOSYS LTD</t>
  </si>
  <si>
    <t>ITC LTD.</t>
  </si>
  <si>
    <t>ICICI BANK</t>
  </si>
  <si>
    <t>TCS LTD.</t>
  </si>
  <si>
    <t>LARSEN &amp; TOU</t>
  </si>
  <si>
    <t>KOTAK MAH.BK</t>
  </si>
  <si>
    <t>HIND UNI LT</t>
  </si>
  <si>
    <t>STATE BANK</t>
  </si>
  <si>
    <t>AXIS BANK</t>
  </si>
  <si>
    <t>MARUTISUZUK</t>
  </si>
  <si>
    <t>INDUSIND BNK</t>
  </si>
  <si>
    <t>MAH &amp; MAH</t>
  </si>
  <si>
    <t>SUN PHARMA.</t>
  </si>
  <si>
    <t>ASIAN PAINTS</t>
  </si>
  <si>
    <t>NTPC LTD</t>
  </si>
  <si>
    <t>ONGC CORPN</t>
  </si>
  <si>
    <t>POWER GRID</t>
  </si>
  <si>
    <t>TATA STEEL</t>
  </si>
  <si>
    <t>VEDL</t>
  </si>
  <si>
    <t>BHARTI ARTL</t>
  </si>
  <si>
    <t>WIPRO LTD.</t>
  </si>
  <si>
    <t>COAL INDIA</t>
  </si>
  <si>
    <t>HEROMOTOCO</t>
  </si>
  <si>
    <t>BAJAJ AUTO</t>
  </si>
  <si>
    <t>YES BANK</t>
  </si>
  <si>
    <t>TATA MOTORS</t>
  </si>
  <si>
    <t>ADANI PORTS</t>
  </si>
  <si>
    <t>TATAMTRTDVR</t>
  </si>
  <si>
    <t>Notes: 1. Beta &amp; R2 are calculated for the trailing 12 months. Beta measures the  degree to which any portfolio of stocks is affected as compared to the effect on the market as a whole.</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</si>
  <si>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</si>
  <si>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</si>
  <si>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</si>
  <si>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5. The above is calculated for a month for the portfolio size of ` 5 lakh.  It is calculated for the current month.</t>
  </si>
  <si>
    <t>Source: BSE.</t>
  </si>
  <si>
    <t>Table 25: Component Stocks: Nifty 50 Index during Oct-18</t>
  </si>
  <si>
    <t>Sl. No</t>
  </si>
  <si>
    <t>Issued
Capital 
(`Crore)</t>
  </si>
  <si>
    <t>HDFC Bank Ltd.</t>
  </si>
  <si>
    <t>Reliance Industries Ltd.</t>
  </si>
  <si>
    <t>Housing Development Finance Corporation Ltd.</t>
  </si>
  <si>
    <t>Infosys Ltd.</t>
  </si>
  <si>
    <t>I T C Ltd.</t>
  </si>
  <si>
    <t>ICICI Bank Ltd.</t>
  </si>
  <si>
    <t>Tata Consultancy Services Ltd.</t>
  </si>
  <si>
    <t>Larsen &amp; Toubro Ltd.</t>
  </si>
  <si>
    <t>Kotak Mahindra Bank Ltd.</t>
  </si>
  <si>
    <t>Hindustan Unilever Ltd.</t>
  </si>
  <si>
    <t>State Bank of India</t>
  </si>
  <si>
    <t>Axis Bank Ltd.</t>
  </si>
  <si>
    <t>Maruti Suzuki India Ltd.</t>
  </si>
  <si>
    <t>IndusInd Bank Ltd.</t>
  </si>
  <si>
    <t>Mahindra &amp; Mahindra Ltd.</t>
  </si>
  <si>
    <t>Sun Pharmaceutical Industries Ltd.</t>
  </si>
  <si>
    <t>HCL Technologies Ltd.</t>
  </si>
  <si>
    <t>Bajaj Finance Ltd.</t>
  </si>
  <si>
    <t>Asian Paints Ltd.</t>
  </si>
  <si>
    <t>NTPC Ltd.</t>
  </si>
  <si>
    <t>Tech Mahindra Ltd.</t>
  </si>
  <si>
    <t>Oil &amp; Natural Gas Corporation Ltd.</t>
  </si>
  <si>
    <t>Power Grid Corporation of India Ltd.</t>
  </si>
  <si>
    <t>Tata Steel Ltd.</t>
  </si>
  <si>
    <t>Vedanta Ltd.</t>
  </si>
  <si>
    <t>Bharti Airtel Ltd.</t>
  </si>
  <si>
    <t>Wipro Ltd.</t>
  </si>
  <si>
    <t>UltraTech Cement Ltd.</t>
  </si>
  <si>
    <t>Coal India Ltd.</t>
  </si>
  <si>
    <t>Hero MotoCorp Ltd.</t>
  </si>
  <si>
    <t>JSW Steel Ltd.</t>
  </si>
  <si>
    <t>Bajaj Auto Ltd.</t>
  </si>
  <si>
    <t>Titan Company Ltd.</t>
  </si>
  <si>
    <t>Yes Bank Ltd.</t>
  </si>
  <si>
    <t>GAIL (India) Ltd.</t>
  </si>
  <si>
    <t>Tata Motors Ltd.</t>
  </si>
  <si>
    <t>Grasim Industries Ltd.</t>
  </si>
  <si>
    <t>Bajaj Finserv Ltd.</t>
  </si>
  <si>
    <t>Hindalco Industries Ltd.</t>
  </si>
  <si>
    <t>Cipla Ltd.</t>
  </si>
  <si>
    <t>Dr. Reddy's Laboratories Ltd.</t>
  </si>
  <si>
    <t>Eicher Motors Ltd.</t>
  </si>
  <si>
    <t>Indian Oil Corporation Ltd.</t>
  </si>
  <si>
    <t>Indiabulls Housing Finance Ltd.</t>
  </si>
  <si>
    <t>Zee Entertainment Enterprises Ltd.</t>
  </si>
  <si>
    <t>Adani Ports and Special Economic Zone Ltd.</t>
  </si>
  <si>
    <t>UPL Ltd.</t>
  </si>
  <si>
    <t>Bharti Infratel Ltd.</t>
  </si>
  <si>
    <t>Bharat Petroleum Corporation Ltd.</t>
  </si>
  <si>
    <t>Hindustan Petroleum Corporation Ltd.</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</si>
  <si>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</si>
  <si>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</si>
  <si>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5. Impact Cost for Nifty 50 is for a portfolio of Rs. 50 Lakhs  and is weightage average impact cost.</t>
  </si>
  <si>
    <t>Source: NSE.</t>
  </si>
  <si>
    <t>Table 26: Component Stocks: SX40 Index</t>
  </si>
  <si>
    <t>S.No.</t>
  </si>
  <si>
    <t>Issued Capital     (₹ crore)</t>
  </si>
  <si>
    <t>Free Float Market Capitalisation (₹ crore)</t>
  </si>
  <si>
    <t xml:space="preserve">Weightage (Percent)   </t>
  </si>
  <si>
    <t>R2</t>
  </si>
  <si>
    <t>Daily Volatility (Percent)</t>
  </si>
  <si>
    <t>Monthly Return (Percent)</t>
  </si>
  <si>
    <t>Reliance Industries Limited</t>
  </si>
  <si>
    <t>Infosys Limited</t>
  </si>
  <si>
    <t>ITC Limited</t>
  </si>
  <si>
    <t>Tata Consultancy Services Limited</t>
  </si>
  <si>
    <t>HDFC Bank Limited</t>
  </si>
  <si>
    <t>Larsen &amp; Toubro Limited</t>
  </si>
  <si>
    <t>Housing Development Finance Corporation Limited</t>
  </si>
  <si>
    <t>Maruti Suzuki India Limited</t>
  </si>
  <si>
    <t>Hindustan Unilever Limited</t>
  </si>
  <si>
    <t>Mahindra &amp; Mahindra Limited</t>
  </si>
  <si>
    <t>ICICI Bank Limited</t>
  </si>
  <si>
    <t>Kotak Mahindra Bank Limited</t>
  </si>
  <si>
    <t>Sun Pharmaceuticals Industries Limited</t>
  </si>
  <si>
    <t>Asian Paints Limited</t>
  </si>
  <si>
    <t>HCL Technologies Limited</t>
  </si>
  <si>
    <t>Bharti Airtel Limited</t>
  </si>
  <si>
    <t>NTPC Limited</t>
  </si>
  <si>
    <t>Tata Motors Limited</t>
  </si>
  <si>
    <t>Hero MotoCorp Limited</t>
  </si>
  <si>
    <t>Oil &amp; Natural Gas Corporation Limited</t>
  </si>
  <si>
    <t>Tata Steel Limited</t>
  </si>
  <si>
    <t>IndusInd Bank Limited</t>
  </si>
  <si>
    <t>Power Grid Corporation of India Limited</t>
  </si>
  <si>
    <t>Tech Mahindra Limited</t>
  </si>
  <si>
    <t>Grasim Industries Limited</t>
  </si>
  <si>
    <t>Axis Bank Limited</t>
  </si>
  <si>
    <t>Vedanta Limited</t>
  </si>
  <si>
    <t>Eicher Motors Limited</t>
  </si>
  <si>
    <t>Bajaj Auto Limited</t>
  </si>
  <si>
    <t>Coal India Limited</t>
  </si>
  <si>
    <t>Hindalco Industries Limited</t>
  </si>
  <si>
    <t>Indian Oil Corporation Limited</t>
  </si>
  <si>
    <t>Zee Entertainment Enterprises Limited</t>
  </si>
  <si>
    <t>Wipro Limited</t>
  </si>
  <si>
    <t>Bharat Petroleum Corporation Limited</t>
  </si>
  <si>
    <t>Dr. Reddy's Laboratories Limited</t>
  </si>
  <si>
    <t>Yes Bank Limited</t>
  </si>
  <si>
    <t>Adani Ports And Special Economic Zone Limited</t>
  </si>
  <si>
    <t>Lupin Limited</t>
  </si>
  <si>
    <t>2. Beta &amp; R2 are calculated for the trailing 12 months</t>
  </si>
  <si>
    <t>3. Volatility for the current month</t>
  </si>
  <si>
    <t>Source: MSEI.</t>
  </si>
  <si>
    <t>1. Market Cap, Beta &amp; R2 as on the last day of the month</t>
  </si>
  <si>
    <t>Table 27: Advances/Declines in Cash Segment of BSE, NSE and MSEI</t>
  </si>
  <si>
    <t>Advances</t>
  </si>
  <si>
    <t>Declines</t>
  </si>
  <si>
    <t>Advance/Decline Ratio</t>
  </si>
  <si>
    <t>Table 28: Trading Frequency in Cash Segment of BSE, NSE and MSEI</t>
  </si>
  <si>
    <t>Month</t>
  </si>
  <si>
    <t>No. of Companies Listed</t>
  </si>
  <si>
    <t>Percent of Traded to Listed</t>
  </si>
  <si>
    <t>BSE Sensex</t>
  </si>
  <si>
    <t>BSE 100</t>
  </si>
  <si>
    <t>BSE 500</t>
  </si>
  <si>
    <t>Nifty 50</t>
  </si>
  <si>
    <t>Nifty Next 50</t>
  </si>
  <si>
    <t>Nifty 500</t>
  </si>
  <si>
    <t>SX40</t>
  </si>
  <si>
    <t xml:space="preserve">Note: Volatility is calculated as the standard deviation of the natural log of daily returns in indices for the respective period. </t>
  </si>
  <si>
    <t>Source: BSE, MSEI and NSE.</t>
  </si>
  <si>
    <t>Top</t>
  </si>
  <si>
    <t>5</t>
  </si>
  <si>
    <t>10</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</si>
  <si>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</si>
  <si>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</si>
  <si>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</si>
  <si>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</si>
  <si>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</si>
  <si>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</si>
  <si>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</si>
  <si>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</si>
  <si>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</si>
  <si>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</si>
  <si>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</si>
  <si>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Delivered Value   (` crore)</t>
  </si>
  <si>
    <t>Percent  of Delivered Value to Total Turnover</t>
  </si>
  <si>
    <t>Delivered Quantity in Demat Mode (Lakh)</t>
  </si>
  <si>
    <t>Percent of Demat Delivered Quantity to Total Delivered Quantity</t>
  </si>
  <si>
    <t>Delivered Value in Demat Mode     (` crore)</t>
  </si>
  <si>
    <t>Percent of Demat Delivered Value to Total Delivered Value</t>
  </si>
  <si>
    <t>Short Delivery (Auctioned quantity) (Lakh)</t>
  </si>
  <si>
    <t>Percent of Short Delivery to Delivery Quantity</t>
  </si>
  <si>
    <t>Funds Pay-in (` crore)</t>
  </si>
  <si>
    <t>Securities Pay-in (` crore)</t>
  </si>
  <si>
    <t>Settlement Guarantee Fund (`crore)</t>
  </si>
  <si>
    <t>Table 32: Settlement Statistics for Cash Segment of NSE</t>
  </si>
  <si>
    <t>Delivered Value      (` crore)</t>
  </si>
  <si>
    <t>Table 33: Settlement Statistics for Cash Segment of MSEI</t>
  </si>
  <si>
    <t>Month Sorting</t>
  </si>
  <si>
    <t>Delivered Value      (₹ crore)</t>
  </si>
  <si>
    <t>Delivered Value in Demat Mode     (₹ crore)</t>
  </si>
  <si>
    <t>Funds Pay-in (₹ crore)</t>
  </si>
  <si>
    <t>Securities Pay-in (₹ crore)</t>
  </si>
  <si>
    <t>Settlement Guarantee Fund(₹ crore)</t>
  </si>
  <si>
    <t>$ indicates as on October 31, 2018</t>
  </si>
  <si>
    <t>Year/     Month</t>
  </si>
  <si>
    <t>Index Futures</t>
  </si>
  <si>
    <t>Stock Futures</t>
  </si>
  <si>
    <t>Index Options</t>
  </si>
  <si>
    <t>Stock Options</t>
  </si>
  <si>
    <t>Open Interest at the end of Month</t>
  </si>
  <si>
    <t>Call</t>
  </si>
  <si>
    <t>Put</t>
  </si>
  <si>
    <t>No. of
Contracts</t>
  </si>
  <si>
    <t>Turnover
(` crore)</t>
  </si>
  <si>
    <t>No. of
contracts</t>
  </si>
  <si>
    <t>Note: 1. Notional Turnover = (Strike Price + Premium) * Quantity.</t>
  </si>
  <si>
    <t xml:space="preserve">Table 35: Trends in Equity Derivatives Segment at NSE (Turnover in Notional Value) </t>
  </si>
  <si>
    <t>Index/Stock
Futures</t>
  </si>
  <si>
    <t>Index/Stock
Options</t>
  </si>
  <si>
    <t>Settlement
Gurantee
Fund</t>
  </si>
  <si>
    <t>MTM
Settlement</t>
  </si>
  <si>
    <t>Final
Settlement</t>
  </si>
  <si>
    <t>Premium
Settlement</t>
  </si>
  <si>
    <t>Exercise
Settlement</t>
  </si>
  <si>
    <t>Percentage Share in Open Interest</t>
  </si>
  <si>
    <t>Pro</t>
  </si>
  <si>
    <t>Turnover (in Percentage)</t>
  </si>
  <si>
    <t>BSE 30 SENSEX</t>
  </si>
  <si>
    <t>BSE SENSEX 50</t>
  </si>
  <si>
    <t>BSE BANKEX</t>
  </si>
  <si>
    <t>BSE OIL &amp; GAS INDEX</t>
  </si>
  <si>
    <t>BSE TECK INDEX</t>
  </si>
  <si>
    <t>BSE100</t>
  </si>
  <si>
    <t>HANG SENG Index Futures</t>
  </si>
  <si>
    <t>MICEX Index Futures</t>
  </si>
  <si>
    <t>FTSE/JSE Top 40 Futures</t>
  </si>
  <si>
    <t>IBOVESPA Futures</t>
  </si>
  <si>
    <t>NIFTY</t>
  </si>
  <si>
    <t>NIFTYIT</t>
  </si>
  <si>
    <t>BANKNIFTY</t>
  </si>
  <si>
    <t>NIFTYMID50</t>
  </si>
  <si>
    <t>NIFTYPSE</t>
  </si>
  <si>
    <t>NIFTYINFRA</t>
  </si>
  <si>
    <t>FTSE100</t>
  </si>
  <si>
    <t>S&amp;P500</t>
  </si>
  <si>
    <t>DJIA</t>
  </si>
  <si>
    <t>India VIX</t>
  </si>
  <si>
    <t>NIFTYCPSE</t>
  </si>
  <si>
    <t>Currency Futures</t>
  </si>
  <si>
    <t>Currency  Options</t>
  </si>
  <si>
    <t>Open Interest at the end of  the Month</t>
  </si>
  <si>
    <t>No. of Contracts</t>
  </si>
  <si>
    <t xml:space="preserve">No. of Contracts </t>
  </si>
  <si>
    <t>Value 
(` crore)</t>
  </si>
  <si>
    <t>Source: BSE</t>
  </si>
  <si>
    <t>No. of Trading  Days</t>
  </si>
  <si>
    <t>Currency Options</t>
  </si>
  <si>
    <t>Open Interest at the
end of Month</t>
  </si>
  <si>
    <t>Value
(` crore)</t>
  </si>
  <si>
    <t>Notes: 1. Trading Value :- For Futures, Value of contract = Traded Qty*Traded Price. 2. For Options, Value of contract = Traded Qty*(Strike Price+Traded Premium)</t>
  </si>
  <si>
    <t>Table 44: Settlement Statistics of Currency Derivatives Segment (` crore)</t>
  </si>
  <si>
    <t>Currency
Futures</t>
  </si>
  <si>
    <t>Open Interest as on last day of the month (in lots)</t>
  </si>
  <si>
    <t>USDINR</t>
  </si>
  <si>
    <t>EURINR</t>
  </si>
  <si>
    <t>GBPINR</t>
  </si>
  <si>
    <t>JPYINR</t>
  </si>
  <si>
    <t>EURUSD</t>
  </si>
  <si>
    <t>GBPUSD</t>
  </si>
  <si>
    <t>USDJPY</t>
  </si>
  <si>
    <t>2017-2018</t>
  </si>
  <si>
    <t>2018-19</t>
  </si>
  <si>
    <t>2. All Products include both Futures &amp; options from February 27, 2018 onwards.</t>
  </si>
  <si>
    <t>3. EURUSD, GBPUSD, USDJPY wer launched in Feb 2018</t>
  </si>
  <si>
    <t>Turnover ( ` crore)</t>
  </si>
  <si>
    <t>Open Interest as on last day of the month ( in lots)</t>
  </si>
  <si>
    <t>2. Options contracts on EURINR,GBPINR,JPYINR were introduced wef Feb 27, 2018</t>
  </si>
  <si>
    <t>Table 47:  Instrument-wise Turnover in Currency Derivative Segment of MSEI</t>
  </si>
  <si>
    <t>Open Interest as on last day of the month
(in lots)</t>
  </si>
  <si>
    <t>Excludes data of Interest Rate Futures</t>
  </si>
  <si>
    <t>Table 48: Maturity-wise Turnover in Currency Derivative Segment of BSE (` crore)</t>
  </si>
  <si>
    <t>1 Month</t>
  </si>
  <si>
    <t>2 Month</t>
  </si>
  <si>
    <t>3 Month</t>
  </si>
  <si>
    <t>&gt; 3 Months</t>
  </si>
  <si>
    <t>Table 49: Maturity-wise Turnover in Currency Derivative Segment of NSE  (` crore)</t>
  </si>
  <si>
    <t>Currency Future</t>
  </si>
  <si>
    <t xml:space="preserve">2 Month   </t>
  </si>
  <si>
    <t>Table 50: Maturity-wise Turnover in Currency Derivative Segment of MSEI (` crore)</t>
  </si>
  <si>
    <t>Interest Rate Futures</t>
  </si>
  <si>
    <t>Open Interest at
the end of</t>
  </si>
  <si>
    <t>Interest RateFutures</t>
  </si>
  <si>
    <t xml:space="preserve">Open Interest at the end of </t>
  </si>
  <si>
    <t>Traded Value 
(` crore)</t>
  </si>
  <si>
    <t>Source: BSE, NSE and MSEI</t>
  </si>
  <si>
    <t>Table 52: Settlement Statistics in Interest Rate Futures at BSE, NSE and MSEI (` crore)</t>
  </si>
  <si>
    <t>Physical Delivery Settlement</t>
  </si>
  <si>
    <t>MTM Settlement</t>
  </si>
  <si>
    <t>Source: NSE, BSE and MSEI</t>
  </si>
  <si>
    <t>Gross Purchase (` crore)</t>
  </si>
  <si>
    <t>Net Investment (US' $ mn.)</t>
  </si>
  <si>
    <t>Cumulative Net Investment (US $ mn.)</t>
  </si>
  <si>
    <t>Source: NSDL, CDSL</t>
  </si>
  <si>
    <t>Table 54: Notional Value of Offshore Derivative Instruments (ODIs) compared to Assets Under Custody (AUC) of FPIs/Deemed FPIs (` crore)</t>
  </si>
  <si>
    <t xml:space="preserve">Notional value of ODIs on Equity, Debt &amp; Derivatives </t>
  </si>
  <si>
    <t xml:space="preserve">Notional value of ODIs on Equity &amp; Debt  excluding Derivatives </t>
  </si>
  <si>
    <t>Assets Under Custody of FPIs/Deemed FPIs</t>
  </si>
  <si>
    <t>Notional value of ODIs on Equity, Debt &amp; Derivatives as % of  Assets Under Custody of FPIs/Deemed FPIs</t>
  </si>
  <si>
    <t>Notional value of ODIs on Equity &amp; Debt  excluding Derivatives as % of  Assets Under Custody of FPIs/Deemed FPIs</t>
  </si>
  <si>
    <t>Notes: 1. Figures are compiled based on reports submitted by FPIs/deemed FPIs issuing ODIs. 2. Column 4 Figures are compiled on the basis of reports submitted by custodians &amp; does not includes positions taken by FPIs/deemed FPIs in derivatives. 3. The total value of ODIs excludes the unhedged positions &amp; portfolio hedging positions taken by the FPIs/deemed FPIs issuing ODIs.</t>
  </si>
  <si>
    <t>Type of Client</t>
  </si>
  <si>
    <t xml:space="preserve">FPIs </t>
  </si>
  <si>
    <t>Foreign
Depositories</t>
  </si>
  <si>
    <t>FDI
Investments</t>
  </si>
  <si>
    <t>Foreign
Venture
Capital
Investments</t>
  </si>
  <si>
    <t>OCBs</t>
  </si>
  <si>
    <t>NRIs</t>
  </si>
  <si>
    <t>Mutual
Funds</t>
  </si>
  <si>
    <t>Corporates</t>
  </si>
  <si>
    <t>Insurance
Companies</t>
  </si>
  <si>
    <t>Local
Pension
Funds</t>
  </si>
  <si>
    <t>Financial
Institutions</t>
  </si>
  <si>
    <t>No.</t>
  </si>
  <si>
    <t>OCT-18</t>
  </si>
  <si>
    <t xml:space="preserve">Notes: 1. With the commencement of FPI Regime from June 1, 2014, the erstwhile FIIs, Sub Accounts and QFIs are merged into a new investor class termed as .Foreign Portfolio Investors (FPIs).. </t>
  </si>
  <si>
    <t>2. "Others" include Portfolio manager, partnership firm, trusts, depository receipts, AIFs, FCCB, HUFs, Brokers etc.</t>
  </si>
  <si>
    <t>Source: Custodians.</t>
  </si>
  <si>
    <t>Table 56: Trends in Resource Mobilization by Mutual Funds (` crore)</t>
  </si>
  <si>
    <t>Gross Mobilisation</t>
  </si>
  <si>
    <t>Redemption</t>
  </si>
  <si>
    <t>Net Inflow/ Outflow</t>
  </si>
  <si>
    <t>Assets at the
End of
Period</t>
  </si>
  <si>
    <t>Pvt. Sector</t>
  </si>
  <si>
    <t>Public Sector</t>
  </si>
  <si>
    <t>Table 57: Type-wise Resource Mobilisation by Mutual Funds: Open-ended and Close-ended (` crore)</t>
  </si>
  <si>
    <t>Scheme</t>
  </si>
  <si>
    <t>Assets at the end of period</t>
  </si>
  <si>
    <t>Sale</t>
  </si>
  <si>
    <t>Purchase</t>
  </si>
  <si>
    <t>Net</t>
  </si>
  <si>
    <t>Open-ended</t>
  </si>
  <si>
    <t>Close-ended</t>
  </si>
  <si>
    <t>Interval</t>
  </si>
  <si>
    <t>Table 58: Scheme-wise Resource Mobilisation and Assets under Management by Mutual Funds (`crore)</t>
  </si>
  <si>
    <t>Type</t>
  </si>
  <si>
    <t xml:space="preserve">2017-2018           </t>
  </si>
  <si>
    <t xml:space="preserve">OCT-18              </t>
  </si>
  <si>
    <t>Assests at the end</t>
  </si>
  <si>
    <t>A. Income/Debt Oriented Schemes(i+ii+iii+iv+v)</t>
  </si>
  <si>
    <t>i. Liquid/Money Market</t>
  </si>
  <si>
    <t>ii. Gilt</t>
  </si>
  <si>
    <t>iii. Debt (other than assured return)</t>
  </si>
  <si>
    <t>iv. Debt (assured return)</t>
  </si>
  <si>
    <t>v. Infrastructure Development</t>
  </si>
  <si>
    <t>B. Growth/Equity Oriented Schemes (i+ii)</t>
  </si>
  <si>
    <t>i. ELSS</t>
  </si>
  <si>
    <t>ii. Others</t>
  </si>
  <si>
    <t>C. Balanced Schemes</t>
  </si>
  <si>
    <t>D. Exchange Traded Fund (i+ii)</t>
  </si>
  <si>
    <t>i. Gold ETFs</t>
  </si>
  <si>
    <t>ii. Other ETFs</t>
  </si>
  <si>
    <t>E. Fund of Funds Investing Overseas</t>
  </si>
  <si>
    <t>Total (A+B+C+D+E)</t>
  </si>
  <si>
    <t xml:space="preserve">Table 59: Number of Schemes and Folios by Investment Objective   </t>
  </si>
  <si>
    <t>No. of Schemes</t>
  </si>
  <si>
    <t>No. of Folios</t>
  </si>
  <si>
    <t>Open</t>
  </si>
  <si>
    <t>Closed</t>
  </si>
  <si>
    <t>D. Exchange Traded Funds (i+ii)</t>
  </si>
  <si>
    <t>Note: Data for No. of Schemes also includes serial plans.</t>
  </si>
  <si>
    <t>Table 60: Trends in Transactions on Stock Exchanges by Mutual Funds (`crore)</t>
  </si>
  <si>
    <t>Year/  Month</t>
  </si>
  <si>
    <t>Gross Purchases</t>
  </si>
  <si>
    <t>Gross Sales</t>
  </si>
  <si>
    <t>Net Purchases /Sales</t>
  </si>
  <si>
    <t>Net purchases /Sale</t>
  </si>
  <si>
    <t>Table 61: Assets Under Management by Portfolio Managers</t>
  </si>
  <si>
    <t>Particulars</t>
  </si>
  <si>
    <t>Discretionary</t>
  </si>
  <si>
    <t>Non-Discretionary</t>
  </si>
  <si>
    <t>Advisory</t>
  </si>
  <si>
    <t>No. of Clients</t>
  </si>
  <si>
    <t>AUM (` crore)</t>
  </si>
  <si>
    <t>Listed Equity</t>
  </si>
  <si>
    <t>Unlisted Equity</t>
  </si>
  <si>
    <t>Plain Debt</t>
  </si>
  <si>
    <t>Structured Debt</t>
  </si>
  <si>
    <t>Equity Derivatives</t>
  </si>
  <si>
    <t>Notes:1. *Value of Assets for which Advisory Services are being given.2.�#Of the above AUM�Rs. 901791.360 Crore�is contributed by funds from EPFO/PFs.3. The above data is based on the monthly reports received from portfolio managers.</t>
  </si>
  <si>
    <t>Parameter</t>
  </si>
  <si>
    <t>Unit</t>
  </si>
  <si>
    <t>NSDL</t>
  </si>
  <si>
    <t>CDSL</t>
  </si>
  <si>
    <t>Oct-17</t>
  </si>
  <si>
    <t>% Change during the year</t>
  </si>
  <si>
    <t>% Change during the month</t>
  </si>
  <si>
    <t>Number of companies signed up to make their shares available for dematerialization</t>
  </si>
  <si>
    <t>Number</t>
  </si>
  <si>
    <t>Number of Depository Participants (registered)</t>
  </si>
  <si>
    <t>Number of Stock Exchanges (connected)</t>
  </si>
  <si>
    <t>Number of Investors Accounts</t>
  </si>
  <si>
    <t>Lakh</t>
  </si>
  <si>
    <t>Quantity of Shares dematerialized</t>
  </si>
  <si>
    <t>Crore</t>
  </si>
  <si>
    <t>Value of Shares dematerialized</t>
  </si>
  <si>
    <t>Quantity of Securities dematerialized #</t>
  </si>
  <si>
    <t>Value of Securities dematerialized #</t>
  </si>
  <si>
    <t>Quantity of shares settled during the month</t>
  </si>
  <si>
    <t>Average Quantity of shares settled daily (quantity of shares settled during the month (divided by 30))</t>
  </si>
  <si>
    <t>Value of shares settled during the month in dematerialized form</t>
  </si>
  <si>
    <t>Average Value of shares settled daily (value of shares settled during the month (divided by 30))</t>
  </si>
  <si>
    <t>Training Programmes conducted for representatives of Corporates, DPs and Brokers</t>
  </si>
  <si>
    <t>The ratio of dematerialized equity shares to the total outstanding shares market value</t>
  </si>
  <si>
    <t>Percent</t>
  </si>
  <si>
    <t>The ratio of dematerialized equity shares to the total outstanding shares (market value)</t>
  </si>
  <si>
    <t>Notes: 1. Shares includes only equity shares. 2. Securities include common equity shares, preference shares, debenture, MF units, etc. 3. No. of days taken for calculating Daily Average is 30 days instead of Actual settlement days. 4. Quantity and value of shares mentioned are single sided. 5. #Source for listed securities information: Issuer/ NSE/BSE.</t>
  </si>
  <si>
    <t>Source: NSDL and CDSL.</t>
  </si>
  <si>
    <t>Companies Live</t>
  </si>
  <si>
    <t>DPs Live</t>
  </si>
  <si>
    <t>DPs
Locations</t>
  </si>
  <si>
    <t>Demat 
Quantity 
(million securities)</t>
  </si>
  <si>
    <t>Demat Value (` crore)</t>
  </si>
  <si>
    <t>Demat Value  (` crore)</t>
  </si>
  <si>
    <t>Notes : 1. For CDSL, the current and historical data of Companies Live has been revised to exclude MF schemes count. 2. The Companies Live figure  includes only the number of mutual fund companies and not the mutual fund schemes. 3. DPs Locations represents the total live (main DPs and branch DPs as well as non-live (back office connected collection centres).</t>
  </si>
  <si>
    <t>* Includes Nine Participants which are under closure/termination process and SEBI registration is not yet cancelled/suspended</t>
  </si>
  <si>
    <t>Unlisted</t>
  </si>
  <si>
    <t>No. of Active Instruments</t>
  </si>
  <si>
    <t>numbers</t>
  </si>
  <si>
    <t>Demat Quantity</t>
  </si>
  <si>
    <t>lakhs</t>
  </si>
  <si>
    <t>Demat Value</t>
  </si>
  <si>
    <t>Rs.Crore</t>
  </si>
  <si>
    <t>Quantity settled during the month</t>
  </si>
  <si>
    <t>Value Settled during the month</t>
  </si>
  <si>
    <t>No. of issuers debt/Companies(equity)</t>
  </si>
  <si>
    <t>No. of Issuers (Debt) / Companies (Equity)</t>
  </si>
  <si>
    <t>(numbers)</t>
  </si>
  <si>
    <t>(lakh)</t>
  </si>
  <si>
    <t>(Rs.crore)</t>
  </si>
  <si>
    <t xml:space="preserve">Note: The categories included in Others are Preference Shares, Mutual Fund Units, Warrants, PTCs, Treasury Bills, CPs, CDs and Government Securities. </t>
  </si>
  <si>
    <t>13010843</t>
  </si>
  <si>
    <t>II. Gross Saving as a percent of Gross national Disposable Income at current market prices in 2016-17</t>
  </si>
  <si>
    <t>29.6</t>
  </si>
  <si>
    <t>30.6</t>
  </si>
  <si>
    <t xml:space="preserve">JUN-18              </t>
  </si>
  <si>
    <t xml:space="preserve">JUL-18              </t>
  </si>
  <si>
    <t xml:space="preserve">AUG-18              </t>
  </si>
  <si>
    <t xml:space="preserve">SEP-18              </t>
  </si>
  <si>
    <t>IV.  Monetary and Banking Indicators</t>
  </si>
  <si>
    <t>Cash Reserve Ratio (percent)</t>
  </si>
  <si>
    <t>4</t>
  </si>
  <si>
    <t>Repo Rate (percent)</t>
  </si>
  <si>
    <t>6.25</t>
  </si>
  <si>
    <t>6.5</t>
  </si>
  <si>
    <t>Money Supply (M3)  (?crore)</t>
  </si>
  <si>
    <t>140038.3</t>
  </si>
  <si>
    <t>140738.5</t>
  </si>
  <si>
    <t>141551.8</t>
  </si>
  <si>
    <t>142221.7</t>
  </si>
  <si>
    <t>144262.4</t>
  </si>
  <si>
    <t>Aggregate Deposit (?crore)</t>
  </si>
  <si>
    <t>113535.3</t>
  </si>
  <si>
    <t>114381.2</t>
  </si>
  <si>
    <t>115111.9</t>
  </si>
  <si>
    <t>115707.5</t>
  </si>
  <si>
    <t>117711.2</t>
  </si>
  <si>
    <t>Bank Credit (?crore)</t>
  </si>
  <si>
    <t>86164</t>
  </si>
  <si>
    <t>86131.7</t>
  </si>
  <si>
    <t>86751.3</t>
  </si>
  <si>
    <t>87988.1</t>
  </si>
  <si>
    <t>90337.4</t>
  </si>
  <si>
    <t>V. Interest Rate</t>
  </si>
  <si>
    <t>Call Money Rate (Weighted Average)</t>
  </si>
  <si>
    <t>6.17</t>
  </si>
  <si>
    <t>6.21</t>
  </si>
  <si>
    <t>6.39</t>
  </si>
  <si>
    <t>6.49</t>
  </si>
  <si>
    <t>91-Day-Treasury Bill (Primary Yield)</t>
  </si>
  <si>
    <t>6.52</t>
  </si>
  <si>
    <t>6.69</t>
  </si>
  <si>
    <t>6.77</t>
  </si>
  <si>
    <t>7.19</t>
  </si>
  <si>
    <t>6.94</t>
  </si>
  <si>
    <t>Base rate (percent)</t>
  </si>
  <si>
    <t>8.70/9.45</t>
  </si>
  <si>
    <t>8.75/9.45</t>
  </si>
  <si>
    <t>8.85/9.45</t>
  </si>
  <si>
    <t xml:space="preserve">Term Deposit Rate &gt; 1 year (Maximum) </t>
  </si>
  <si>
    <t>6.25/7.00</t>
  </si>
  <si>
    <t>6.25/7.25</t>
  </si>
  <si>
    <t>VI. Capital Market Indicators (?crore)</t>
  </si>
  <si>
    <t xml:space="preserve">Turnover (BSE+NSE) </t>
  </si>
  <si>
    <t>655858.59</t>
  </si>
  <si>
    <t>728035.48</t>
  </si>
  <si>
    <t>773764.6</t>
  </si>
  <si>
    <t>750795.71</t>
  </si>
  <si>
    <t>811968.71</t>
  </si>
  <si>
    <t xml:space="preserve">Market Cap-BSE </t>
  </si>
  <si>
    <t>14501942.26</t>
  </si>
  <si>
    <t>15314574.3</t>
  </si>
  <si>
    <t>15934695.78</t>
  </si>
  <si>
    <t>14486401.68</t>
  </si>
  <si>
    <t>13845109</t>
  </si>
  <si>
    <t xml:space="preserve">Market Cap-NSE </t>
  </si>
  <si>
    <t>14329072</t>
  </si>
  <si>
    <t>15128449</t>
  </si>
  <si>
    <t>15730918</t>
  </si>
  <si>
    <t>14292302</t>
  </si>
  <si>
    <t>13693825</t>
  </si>
  <si>
    <t xml:space="preserve">Net FPI Investment in Equity </t>
  </si>
  <si>
    <t>-4831</t>
  </si>
  <si>
    <t>2264</t>
  </si>
  <si>
    <t>1775.41</t>
  </si>
  <si>
    <t>-10824.7</t>
  </si>
  <si>
    <t>28921</t>
  </si>
  <si>
    <t>VII. Exchange Rate and Reserves</t>
  </si>
  <si>
    <t>Forex Reserves (USD million)</t>
  </si>
  <si>
    <t>406058.4</t>
  </si>
  <si>
    <t>404192.5</t>
  </si>
  <si>
    <t>401293.3</t>
  </si>
  <si>
    <t>400525.1</t>
  </si>
  <si>
    <t>392078.7</t>
  </si>
  <si>
    <t>Re/ Dollar</t>
  </si>
  <si>
    <t>68.5753</t>
  </si>
  <si>
    <t>68.6068</t>
  </si>
  <si>
    <t>70.9255</t>
  </si>
  <si>
    <t>72.5474</t>
  </si>
  <si>
    <t>73.9936</t>
  </si>
  <si>
    <t>Re/Euro</t>
  </si>
  <si>
    <t>79.8491</t>
  </si>
  <si>
    <t>80.3687</t>
  </si>
  <si>
    <t>82.8391</t>
  </si>
  <si>
    <t>84.4428</t>
  </si>
  <si>
    <t>83.925</t>
  </si>
  <si>
    <t>Forward Premia of USD  6-month</t>
  </si>
  <si>
    <t>4.39</t>
  </si>
  <si>
    <t>4.4</t>
  </si>
  <si>
    <t>4.27</t>
  </si>
  <si>
    <t>4.36</t>
  </si>
  <si>
    <t>4.33</t>
  </si>
  <si>
    <t>VIII.  Public Borrowing and Inflation</t>
  </si>
  <si>
    <t>Govt. Market Borrowing-Gross (?crore)2018-19^</t>
  </si>
  <si>
    <t>1320</t>
  </si>
  <si>
    <t>1800</t>
  </si>
  <si>
    <t>2280</t>
  </si>
  <si>
    <t>2760</t>
  </si>
  <si>
    <t>4010</t>
  </si>
  <si>
    <t>Wholesale Price Index (2011-12=100)</t>
  </si>
  <si>
    <t>119.2</t>
  </si>
  <si>
    <t>119.7</t>
  </si>
  <si>
    <t>120</t>
  </si>
  <si>
    <t>120.8</t>
  </si>
  <si>
    <t>NA</t>
  </si>
  <si>
    <t>Consumer Price Index (2012 =100)</t>
  </si>
  <si>
    <t>138.5</t>
  </si>
  <si>
    <t>139.8</t>
  </si>
  <si>
    <t>140.4</t>
  </si>
  <si>
    <t>140.3</t>
  </si>
  <si>
    <t>IX.  Index of Industrial Production (y-o-y) percent (Base year 2011-12 = 100)</t>
  </si>
  <si>
    <t>General</t>
  </si>
  <si>
    <t>127.5</t>
  </si>
  <si>
    <t>125.7</t>
  </si>
  <si>
    <t>127.4</t>
  </si>
  <si>
    <t>Mining</t>
  </si>
  <si>
    <t>105</t>
  </si>
  <si>
    <t>95.5</t>
  </si>
  <si>
    <t>92.2</t>
  </si>
  <si>
    <t>Manufacturing</t>
  </si>
  <si>
    <t>128.3</t>
  </si>
  <si>
    <t>127.6</t>
  </si>
  <si>
    <t>129.8</t>
  </si>
  <si>
    <t>Electricity</t>
  </si>
  <si>
    <t>159.9</t>
  </si>
  <si>
    <t>162.1</t>
  </si>
  <si>
    <t>167.2</t>
  </si>
  <si>
    <t>X. External Sector Indicators (USD million)</t>
  </si>
  <si>
    <t xml:space="preserve">Exports </t>
  </si>
  <si>
    <t>27701.96</t>
  </si>
  <si>
    <t>25772.7</t>
  </si>
  <si>
    <t>27841.05</t>
  </si>
  <si>
    <t>27952.2</t>
  </si>
  <si>
    <t>Imports</t>
  </si>
  <si>
    <t>44304.19</t>
  </si>
  <si>
    <t>43786.55</t>
  </si>
  <si>
    <t>45235.57</t>
  </si>
  <si>
    <t>41930.78</t>
  </si>
  <si>
    <t>Trade Balance</t>
  </si>
  <si>
    <t>-16602.23</t>
  </si>
  <si>
    <t>-18013.85</t>
  </si>
  <si>
    <t>-17394.52</t>
  </si>
  <si>
    <t>-13978.58</t>
  </si>
  <si>
    <t xml:space="preserve">^ cumulative figure value of the respective month for 2018-19 </t>
  </si>
  <si>
    <t>Data for CPI, WPI, IIP and External sector have been complied based on available information.</t>
  </si>
  <si>
    <t>Notes: # Provisional Extimates as per MOSPI press release dated 31.05.2018</t>
  </si>
  <si>
    <t>Source :  RBI, FBIL,  MOSPI,  Ministry of Commerce &amp; Industry, Office of the Economic Adviser.</t>
  </si>
  <si>
    <t xml:space="preserve">$ indicates as on October 31, 2018     </t>
  </si>
  <si>
    <t xml:space="preserve">Table 20: City-wise Distribution of Turnover on Cash Segments </t>
  </si>
  <si>
    <t>Aggregate Deposit, Bank Credit, Money Supply (M3) and Forex Reserve are updated as per 
available information on WSS</t>
  </si>
  <si>
    <t>I. GDP at constant prices (2011-12 prices) for 2017-18 ( ` crore)#</t>
  </si>
  <si>
    <t>III. Gross Capital Formation as a percent of GDP at current market prices in 2016-17</t>
  </si>
  <si>
    <t>Table 65: Number of commodities permitted and traded at exchanges</t>
  </si>
  <si>
    <t>Exchanges</t>
  </si>
  <si>
    <t>Futures</t>
  </si>
  <si>
    <t>Options</t>
  </si>
  <si>
    <t>Agriculture</t>
  </si>
  <si>
    <t>Metals other than bullion</t>
  </si>
  <si>
    <t xml:space="preserve">Bullion </t>
  </si>
  <si>
    <t xml:space="preserve">Energy </t>
  </si>
  <si>
    <t>Gems and Stones</t>
  </si>
  <si>
    <t>NCDEX</t>
  </si>
  <si>
    <t>Z</t>
  </si>
  <si>
    <t xml:space="preserve">Contracts floated </t>
  </si>
  <si>
    <t>Traded</t>
  </si>
  <si>
    <t>MCX</t>
  </si>
  <si>
    <t>Permitted for trading</t>
  </si>
  <si>
    <t>ICEX</t>
  </si>
  <si>
    <t xml:space="preserve"> </t>
  </si>
  <si>
    <t>Source: NCDEX, MCX, ICEX, BSE and NSE</t>
  </si>
  <si>
    <t>Source: MCX and NCDEX</t>
  </si>
  <si>
    <t>$ indicates as on Oct. 31, 2018</t>
  </si>
  <si>
    <t>NCDEX Dhaanya</t>
  </si>
  <si>
    <t>MCX Comdex</t>
  </si>
  <si>
    <t>Table 66: Trends in commodity indices</t>
  </si>
  <si>
    <t>Source: MCX</t>
  </si>
  <si>
    <t>Note : Natural Gas volume is in Trillion BTU and is not included in volume ('000 tonnes) of energy contracts.</t>
  </si>
  <si>
    <t>Na</t>
  </si>
  <si>
    <r>
      <t>Turnover 
(</t>
    </r>
    <r>
      <rPr>
        <sz val="10"/>
        <color theme="1"/>
        <rFont val="Rupee Foradian"/>
        <family val="2"/>
      </rPr>
      <t>₹</t>
    </r>
    <r>
      <rPr>
        <b/>
        <sz val="10"/>
        <color theme="1"/>
        <rFont val="Rupee Foradian"/>
        <family val="2"/>
      </rPr>
      <t xml:space="preserve"> </t>
    </r>
    <r>
      <rPr>
        <b/>
        <sz val="10"/>
        <color theme="1"/>
        <rFont val="Garamond"/>
        <family val="1"/>
      </rPr>
      <t>crore)</t>
    </r>
  </si>
  <si>
    <t>No. of contracts</t>
  </si>
  <si>
    <r>
      <t>Notional Value 
(</t>
    </r>
    <r>
      <rPr>
        <sz val="10"/>
        <rFont val="Garamond"/>
        <family val="1"/>
      </rPr>
      <t>₹</t>
    </r>
    <r>
      <rPr>
        <b/>
        <sz val="10"/>
        <rFont val="Garamond"/>
        <family val="1"/>
      </rPr>
      <t xml:space="preserve"> crore)</t>
    </r>
  </si>
  <si>
    <r>
      <t>Turnover 
(</t>
    </r>
    <r>
      <rPr>
        <sz val="10"/>
        <color theme="1"/>
        <rFont val="Garamond"/>
        <family val="1"/>
      </rPr>
      <t xml:space="preserve">₹ </t>
    </r>
    <r>
      <rPr>
        <b/>
        <sz val="10"/>
        <color theme="1"/>
        <rFont val="Garamond"/>
        <family val="1"/>
      </rPr>
      <t>crore)</t>
    </r>
  </si>
  <si>
    <t xml:space="preserve">Put Options </t>
  </si>
  <si>
    <t xml:space="preserve">Call Options </t>
  </si>
  <si>
    <t>Open interest at the end of the period</t>
  </si>
  <si>
    <t>Energy</t>
  </si>
  <si>
    <t>Bullion</t>
  </si>
  <si>
    <t>Metals</t>
  </si>
  <si>
    <t>No.of Trading days</t>
  </si>
  <si>
    <t>Year / 
Month</t>
  </si>
  <si>
    <t>OPTIONS</t>
  </si>
  <si>
    <r>
      <t>Value
(</t>
    </r>
    <r>
      <rPr>
        <sz val="10"/>
        <color theme="1"/>
        <rFont val="Rupee Foradian"/>
        <family val="2"/>
      </rPr>
      <t>₹</t>
    </r>
    <r>
      <rPr>
        <b/>
        <sz val="10"/>
        <color theme="1"/>
        <rFont val="Rupee Foradian"/>
        <family val="2"/>
      </rPr>
      <t xml:space="preserve"> </t>
    </r>
    <r>
      <rPr>
        <b/>
        <sz val="10"/>
        <color theme="1"/>
        <rFont val="Garamond"/>
        <family val="1"/>
      </rPr>
      <t>crore)</t>
    </r>
  </si>
  <si>
    <t>No. of contracts traded</t>
  </si>
  <si>
    <t>Volume ('000 tonnes)*</t>
  </si>
  <si>
    <t>Volume ('000 tonnes)</t>
  </si>
  <si>
    <t>FUTURES</t>
  </si>
  <si>
    <t xml:space="preserve">Table 67: Trends in commodity derivatives at MCX </t>
  </si>
  <si>
    <t>Source: NCDEX</t>
  </si>
  <si>
    <t>Note: Only guarseed options contracts are being traded at NCDEX w.e.f. 14th January, 2018.</t>
  </si>
  <si>
    <r>
      <t>Notional Value
(</t>
    </r>
    <r>
      <rPr>
        <sz val="10"/>
        <rFont val="Garamond"/>
        <family val="1"/>
      </rPr>
      <t xml:space="preserve">₹ </t>
    </r>
    <r>
      <rPr>
        <b/>
        <sz val="10"/>
        <rFont val="Garamond"/>
        <family val="1"/>
      </rPr>
      <t>crore)</t>
    </r>
  </si>
  <si>
    <r>
      <t>Turnover 
(</t>
    </r>
    <r>
      <rPr>
        <sz val="10"/>
        <color theme="1"/>
        <rFont val="Rupee Foradian"/>
        <family val="2"/>
      </rPr>
      <t xml:space="preserve">₹ </t>
    </r>
    <r>
      <rPr>
        <b/>
        <sz val="10"/>
        <color theme="1"/>
        <rFont val="Garamond"/>
        <family val="1"/>
      </rPr>
      <t>crore)</t>
    </r>
  </si>
  <si>
    <t>Open interest 
  at the end of the period</t>
  </si>
  <si>
    <t xml:space="preserve">Put options </t>
  </si>
  <si>
    <t xml:space="preserve">Call options </t>
  </si>
  <si>
    <t>Volume
('000 tonnes)</t>
  </si>
  <si>
    <t xml:space="preserve">Table 68: Trends in commodity derivatives at NCDEX </t>
  </si>
  <si>
    <t>Source: ICEX</t>
  </si>
  <si>
    <t xml:space="preserve">         iii.  Consequent to merger of NMCE with ICEX, all  contracts of NMCE are transferred to ICEX w.e.f September 24, 2018.  
               The trading data of NMCE is added to agri. segment of ICEX. </t>
  </si>
  <si>
    <t xml:space="preserve">          ii. Futures trading in steel long contracts commenced from 28th Aug. 2018.</t>
  </si>
  <si>
    <t xml:space="preserve">Notes :  i. Contract size for all diamond futures contract at ICEX is one cent. </t>
  </si>
  <si>
    <t xml:space="preserve">No. of contracts </t>
  </si>
  <si>
    <t>Volume 
(in cents)</t>
  </si>
  <si>
    <t>Volume 
('000 tonnes)</t>
  </si>
  <si>
    <t xml:space="preserve">Total </t>
  </si>
  <si>
    <t>Gems and Stones Futures</t>
  </si>
  <si>
    <t>Metals Futures</t>
  </si>
  <si>
    <t>Agriculture Futures</t>
  </si>
  <si>
    <t>Table 69: Trends in commodity derivatives at ICEX</t>
  </si>
  <si>
    <t>Energy Futures</t>
  </si>
  <si>
    <t>Bullion Futures</t>
  </si>
  <si>
    <t>Metal Futures</t>
  </si>
  <si>
    <t xml:space="preserve">Table 70: Trends in commodity derivatives at BSE </t>
  </si>
  <si>
    <t>Table 71: Trends in commodity derivatives at NSE</t>
  </si>
  <si>
    <t>Source: MCX, NCDEX, ICEX and BSE</t>
  </si>
  <si>
    <t xml:space="preserve">Conserquent to merger of NMCE with ICEX w.e.f. September 24, 2018, data pertaiing to NMCE is merged with ICEX </t>
  </si>
  <si>
    <t xml:space="preserve">Client </t>
  </si>
  <si>
    <t>Hedgers</t>
  </si>
  <si>
    <t>Non-Agriculture</t>
  </si>
  <si>
    <t>Non-Agriculture Segment</t>
  </si>
  <si>
    <t xml:space="preserve">Agriculture </t>
  </si>
  <si>
    <t>Table 72: Participant-wise percentage share of turnover at MCX, NCDEX, ICEX and BSE</t>
  </si>
  <si>
    <t>Source : MCX</t>
  </si>
  <si>
    <t xml:space="preserve">           Conversion factors: Cotton (1 Bale=170 kg), Crude Oil (1 Tonne = 7.33Barrels)</t>
  </si>
  <si>
    <t xml:space="preserve">            Turnover of options contract is notional value. </t>
  </si>
  <si>
    <t>Note : Natural Gas volume is in Trillion BTU and is not included in total volume.</t>
  </si>
  <si>
    <t>Grand Total (E+F+G)</t>
  </si>
  <si>
    <t>Crude Oil</t>
  </si>
  <si>
    <t>G</t>
  </si>
  <si>
    <t>Total of F</t>
  </si>
  <si>
    <t>Zinc</t>
  </si>
  <si>
    <t>Copper</t>
  </si>
  <si>
    <t xml:space="preserve">Metals </t>
  </si>
  <si>
    <t>F</t>
  </si>
  <si>
    <t>Total  of E</t>
  </si>
  <si>
    <t>Silver</t>
  </si>
  <si>
    <t>Gold</t>
  </si>
  <si>
    <t>E</t>
  </si>
  <si>
    <t>Grand Total (A+B+C+D)</t>
  </si>
  <si>
    <t>Total for D*</t>
  </si>
  <si>
    <t>Natural Gas (trln. Btu)</t>
  </si>
  <si>
    <t>D</t>
  </si>
  <si>
    <t>Total for C</t>
  </si>
  <si>
    <t>Rubber</t>
  </si>
  <si>
    <t>Mentha Oil</t>
  </si>
  <si>
    <t>CPO</t>
  </si>
  <si>
    <t>Cotton</t>
  </si>
  <si>
    <t>Castorseed</t>
  </si>
  <si>
    <t>Cardamom</t>
  </si>
  <si>
    <t>Agricultural commodities</t>
  </si>
  <si>
    <t>C</t>
  </si>
  <si>
    <t>Total for  B</t>
  </si>
  <si>
    <t>Nickel</t>
  </si>
  <si>
    <t>Lead</t>
  </si>
  <si>
    <t>Brass</t>
  </si>
  <si>
    <t>Aluminium</t>
  </si>
  <si>
    <t>Metals other than Bullion</t>
  </si>
  <si>
    <t>B</t>
  </si>
  <si>
    <t>Total for A</t>
  </si>
  <si>
    <t>A</t>
  </si>
  <si>
    <t>Name of the Commodity</t>
  </si>
  <si>
    <t>Sr.No</t>
  </si>
  <si>
    <t>Table 73: Commodity-wise monthly turnover and trading volume at MCX</t>
  </si>
  <si>
    <t xml:space="preserve"> Turnover of options contract is notional value. </t>
  </si>
  <si>
    <t>Guar Seed</t>
  </si>
  <si>
    <t>Wheat</t>
  </si>
  <si>
    <t>Turmeric</t>
  </si>
  <si>
    <t>Soya oil</t>
  </si>
  <si>
    <t>Soya bean</t>
  </si>
  <si>
    <t>Sugar</t>
  </si>
  <si>
    <t>Rmseed</t>
  </si>
  <si>
    <t xml:space="preserve">Pepper </t>
  </si>
  <si>
    <t>Maize</t>
  </si>
  <si>
    <t>Kapas</t>
  </si>
  <si>
    <t>Jeera</t>
  </si>
  <si>
    <t>Guargum</t>
  </si>
  <si>
    <t>Guar seed</t>
  </si>
  <si>
    <t>Coriander</t>
  </si>
  <si>
    <t>Cotton seed oil cake</t>
  </si>
  <si>
    <t>Chana</t>
  </si>
  <si>
    <t>Barley</t>
  </si>
  <si>
    <t>Value 
( crore)</t>
  </si>
  <si>
    <t xml:space="preserve">Name of Agri. Commodity </t>
  </si>
  <si>
    <t xml:space="preserve">Table 74: Commodity-wise monthly turnover and trading volume at NCDEX </t>
  </si>
  <si>
    <t>Source : ICEX and BSE</t>
  </si>
  <si>
    <t>Note : Consequent to merger of NMCE with ICEX, all the contracts of NMCE are transferred to ICEX w.e.f. September 24, 2018. 
         Trading data of NMCE prior to its merger is added to agri. segment of ICEX.</t>
  </si>
  <si>
    <t>Total (NSE)</t>
  </si>
  <si>
    <t>C.</t>
  </si>
  <si>
    <t>Total (BSE)</t>
  </si>
  <si>
    <t>Oman Crude Oil</t>
  </si>
  <si>
    <t>B.</t>
  </si>
  <si>
    <t>Total (ICEX)</t>
  </si>
  <si>
    <t>Steel</t>
  </si>
  <si>
    <t>Diamond .3 CT</t>
  </si>
  <si>
    <t>Diamond .5 CT</t>
  </si>
  <si>
    <t>Diamond 1 CT</t>
  </si>
  <si>
    <t xml:space="preserve">Rubber </t>
  </si>
  <si>
    <t xml:space="preserve">Raw Jute </t>
  </si>
  <si>
    <t xml:space="preserve">Rape/Mustardseed </t>
  </si>
  <si>
    <t>Pepper Mini</t>
  </si>
  <si>
    <t xml:space="preserve">Isabgulseed </t>
  </si>
  <si>
    <t xml:space="preserve">Guarseed </t>
  </si>
  <si>
    <t xml:space="preserve">Castorseed </t>
  </si>
  <si>
    <t>A.</t>
  </si>
  <si>
    <t xml:space="preserve">Table 75: Commodity-wise monthly turnover and trading volume at ICEX and BSE </t>
  </si>
  <si>
    <t>Table 11: Preferential Allotments Listed at BSE, NSE and MSEI</t>
  </si>
  <si>
    <t>Open Interest at the end of Period</t>
  </si>
  <si>
    <t>Table 36: Settlement Statistics in Equity Derivatives Segment at NSE (` crore)</t>
  </si>
  <si>
    <t>Table 62: Progress Report of NSDL &amp; CDSL at end of Oct-18 (Listed Companies)</t>
  </si>
  <si>
    <t>Table 63: Progress of Dematerialisation of NSDL and CDSL at the end of October 2018 (Listed and Unlisted Companies)</t>
  </si>
  <si>
    <t>Table 64: Depository Statistics at the end of  Oct-18</t>
  </si>
  <si>
    <t>Table 65: Number of commodities permitted and traded at Exchanges</t>
  </si>
  <si>
    <t>Table 76: Macro Economic Indicators</t>
  </si>
  <si>
    <t>ETFs and MFs are excluded in the computation of traded companies (in T28), whereas they are considered for computation of advances and declines (In T27).</t>
  </si>
  <si>
    <t>ETFs and MFs are excluded in the computation of traded companies (in T28), whereas they are considered for computation of advances and declines (In T27)</t>
  </si>
  <si>
    <t>Gross Sales (` crore)</t>
  </si>
  <si>
    <t>Net Investment (` crore)</t>
  </si>
  <si>
    <t>Amount ` crore)</t>
  </si>
  <si>
    <t xml:space="preserve">4. Since there is no trading in the SX40 constituents, the Impact Cost for the given stocks is NA. </t>
  </si>
  <si>
    <t xml:space="preserve">Note:                                                                        </t>
  </si>
  <si>
    <t xml:space="preserve">Advance/Decline is calculated based on the average price methodology.                                                                           </t>
  </si>
  <si>
    <t xml:space="preserve">Note: </t>
  </si>
  <si>
    <t>Note:  1. USDINR includes Futures and options both other currencys have only futures till February 26, 2018.</t>
  </si>
  <si>
    <t>Note: 1. Cross Currency was introduced wef Feb 27, 2018</t>
  </si>
  <si>
    <t>Note: Data includes Notional Value for Options</t>
  </si>
</sst>
</file>

<file path=xl/styles.xml><?xml version="1.0" encoding="utf-8"?>
<styleSheet xmlns="http://schemas.openxmlformats.org/spreadsheetml/2006/main" xmlns:mc="http://schemas.openxmlformats.org/markup-compatibility/2006" xmlns:x14ac="http://schemas.microsoft.com/office/spreadsheetml/2009/9/ac" mc:Ignorable="x14ac">
  <numFmts count="39">
    <numFmt numFmtId="164" formatCode="_(* #,##0.00_);_(* \(#,##0.00\);_(* &quot;-&quot;??_);_(@_)"/>
    <numFmt numFmtId="165" formatCode="#,##0;\-#,##0;0"/>
    <numFmt numFmtId="166" formatCode="0.0"/>
    <numFmt numFmtId="167" formatCode="dd\/mm\/yyyy"/>
    <numFmt numFmtId="168" formatCode="0\,00\,000;\-0\,00\,000;0.0"/>
    <numFmt numFmtId="169" formatCode="0.0;\-0.0;0"/>
    <numFmt numFmtId="170" formatCode="#,##0;\-#,##0;0.0"/>
    <numFmt numFmtId="171" formatCode="0\,00\,000;\-0\,00\,000;0"/>
    <numFmt numFmtId="172" formatCode="0;\(0\)"/>
    <numFmt numFmtId="173" formatCode="0\,00\,00\,000;\-0\,00\,00\,000;0"/>
    <numFmt numFmtId="174" formatCode="0.0;\-0.0;0.0"/>
    <numFmt numFmtId="175" formatCode="0.0;0.0;0"/>
    <numFmt numFmtId="176" formatCode="0.0;\(0\);0.0"/>
    <numFmt numFmtId="177" formatCode="0.00;\-0.00;0.0"/>
    <numFmt numFmtId="178" formatCode="#,##0.0;\-#,##0.0;0.0"/>
    <numFmt numFmtId="179" formatCode="#,##0.0"/>
    <numFmt numFmtId="180" formatCode="0;\-0;0"/>
    <numFmt numFmtId="181" formatCode="0\,00\,00\,00\,000;\-0\,00\,00\,00\,000;0"/>
    <numFmt numFmtId="182" formatCode="#,##0.00;\-#,##0.00;0.0"/>
    <numFmt numFmtId="183" formatCode="[$-409]d\-mmm\-yy;@"/>
    <numFmt numFmtId="184" formatCode="[&gt;=10000000]#\,##\,##\,##0;[&gt;=100000]#\,##\,##0;##,##0"/>
    <numFmt numFmtId="185" formatCode="[$-409]mmm\-yy;@"/>
    <numFmt numFmtId="186" formatCode="[&gt;=10000000]#.###\,##\,##0;[&gt;=100000]#.###\,##0;##,##0.0"/>
    <numFmt numFmtId="187" formatCode="[&gt;=10000000]#.00\,##\,##\,##0;[&gt;=100000]#.00\,##\,##0;##,##0.00"/>
    <numFmt numFmtId="188" formatCode="[&gt;9999999]##\,##\,##\,##0;[&gt;99999]##\,##\,##0;##,##0"/>
    <numFmt numFmtId="189" formatCode="#,##0.00000"/>
    <numFmt numFmtId="190" formatCode="0.000"/>
    <numFmt numFmtId="191" formatCode="[&gt;=10000000]#.0000\,##\,##\,##0;[&gt;=100000]#.0000\,##\,##0;##,##0.0000"/>
    <numFmt numFmtId="192" formatCode="_(* #,##0_);_(* \(#,##0\);_(* &quot;-&quot;??_);_(@_)"/>
    <numFmt numFmtId="193" formatCode="_ * #,##0.000_ ;_ * \-#,##0.000_ ;_ * &quot;-&quot;??_ ;_ @_ "/>
    <numFmt numFmtId="194" formatCode="0.0000"/>
    <numFmt numFmtId="195" formatCode="#,##0.0;\-#,##0.0"/>
    <numFmt numFmtId="196" formatCode="[&gt;=10000000]#.##\,##\,##0;[&gt;=100000]#.##\,##0;##,##0"/>
    <numFmt numFmtId="197" formatCode="[&gt;=10000000]#.#\,##\,##0;[&gt;=100000]#.#\,##0;##,##0"/>
    <numFmt numFmtId="198" formatCode="[&gt;=10000000]#.0\,##\,##\,##0;[&gt;=100000]#.0\,##\,##0;##,##0.0"/>
    <numFmt numFmtId="199" formatCode="_(* #,##0.0_);_(* \(#,##0.0\);_(* &quot;-&quot;??_);_(@_)"/>
    <numFmt numFmtId="200" formatCode="0.00;\-0.00;0.00"/>
    <numFmt numFmtId="201" formatCode="#,##0.0;\-#,##0.0;0"/>
    <numFmt numFmtId="202" formatCode="0.00_);\(0.00\)"/>
  </numFmts>
  <fonts count="43" x14ac:knownFonts="1">
    <font>
      <sz val="10"/>
      <name val="Arial"/>
    </font>
    <font>
      <b/>
      <sz val="10"/>
      <color indexed="8"/>
      <name val="Arial"/>
      <family val="2"/>
    </font>
    <font>
      <b/>
      <sz val="9"/>
      <color indexed="8"/>
      <name val="Arial"/>
      <family val="2"/>
    </font>
    <font>
      <sz val="10"/>
      <color indexed="8"/>
      <name val="Arial"/>
      <family val="2"/>
    </font>
    <font>
      <sz val="6"/>
      <color indexed="8"/>
      <name val="Arial"/>
      <family val="2"/>
    </font>
    <font>
      <sz val="9"/>
      <color indexed="8"/>
      <name val="Arial"/>
      <family val="2"/>
    </font>
    <font>
      <b/>
      <sz val="7"/>
      <color indexed="8"/>
      <name val="Arial"/>
      <family val="2"/>
    </font>
    <font>
      <b/>
      <sz val="10"/>
      <color indexed="8"/>
      <name val="Rupee Foradian"/>
      <family val="2"/>
    </font>
    <font>
      <b/>
      <sz val="9"/>
      <color indexed="8"/>
      <name val="Rupee Foradian"/>
      <family val="2"/>
    </font>
    <font>
      <b/>
      <sz val="12"/>
      <color indexed="8"/>
      <name val="Arial"/>
      <family val="2"/>
    </font>
    <font>
      <b/>
      <sz val="11"/>
      <color indexed="8"/>
      <name val="Arial"/>
      <family val="2"/>
    </font>
    <font>
      <b/>
      <sz val="9"/>
      <color indexed="9"/>
      <name val="Arial"/>
      <family val="2"/>
    </font>
    <font>
      <sz val="9"/>
      <color indexed="9"/>
      <name val="Arial"/>
      <family val="2"/>
    </font>
    <font>
      <b/>
      <i/>
      <sz val="9"/>
      <color indexed="8"/>
      <name val="Arial"/>
      <family val="2"/>
    </font>
    <font>
      <sz val="10"/>
      <name val="Arial"/>
      <family val="2"/>
    </font>
    <font>
      <sz val="11"/>
      <color theme="1"/>
      <name val="Calibri"/>
      <family val="2"/>
      <scheme val="minor"/>
    </font>
    <font>
      <b/>
      <sz val="10"/>
      <name val="Garamond"/>
      <family val="1"/>
    </font>
    <font>
      <b/>
      <sz val="12"/>
      <color theme="1"/>
      <name val="Garamond"/>
      <family val="1"/>
    </font>
    <font>
      <sz val="11"/>
      <color theme="1"/>
      <name val="Garamond"/>
      <family val="1"/>
    </font>
    <font>
      <b/>
      <sz val="11"/>
      <color theme="1"/>
      <name val="Garamond"/>
      <family val="1"/>
    </font>
    <font>
      <sz val="11"/>
      <name val="Garamond"/>
      <family val="1"/>
    </font>
    <font>
      <sz val="10"/>
      <name val="Times New Roman"/>
      <family val="1"/>
    </font>
    <font>
      <b/>
      <sz val="11"/>
      <color rgb="FF000000"/>
      <name val="Garamond"/>
      <family val="1"/>
    </font>
    <font>
      <sz val="10"/>
      <color theme="1"/>
      <name val="Garamond"/>
      <family val="1"/>
    </font>
    <font>
      <b/>
      <sz val="10"/>
      <color theme="1"/>
      <name val="Garamond"/>
      <family val="1"/>
    </font>
    <font>
      <sz val="10"/>
      <name val="Garamond"/>
      <family val="1"/>
    </font>
    <font>
      <b/>
      <sz val="9"/>
      <color theme="1"/>
      <name val="Garamond"/>
      <family val="1"/>
    </font>
    <font>
      <sz val="9"/>
      <name val="Garamond"/>
      <family val="1"/>
    </font>
    <font>
      <sz val="9"/>
      <color theme="1"/>
      <name val="Garamond"/>
      <family val="1"/>
    </font>
    <font>
      <sz val="8"/>
      <color theme="1"/>
      <name val="Arial"/>
      <family val="2"/>
    </font>
    <font>
      <sz val="10"/>
      <color rgb="FF000000"/>
      <name val="Times New Roman"/>
      <family val="1"/>
    </font>
    <font>
      <b/>
      <sz val="9"/>
      <name val="Garamond"/>
      <family val="1"/>
    </font>
    <font>
      <sz val="10"/>
      <color theme="1"/>
      <name val="Rupee Foradian"/>
      <family val="2"/>
    </font>
    <font>
      <b/>
      <sz val="10"/>
      <color theme="1"/>
      <name val="Rupee Foradian"/>
      <family val="2"/>
    </font>
    <font>
      <sz val="10"/>
      <color theme="1"/>
      <name val="Calibri"/>
      <family val="2"/>
      <scheme val="minor"/>
    </font>
    <font>
      <sz val="10"/>
      <color rgb="FF000000"/>
      <name val="Garamond"/>
      <family val="1"/>
    </font>
    <font>
      <b/>
      <sz val="10"/>
      <color rgb="FF000000"/>
      <name val="Garamond"/>
      <family val="1"/>
    </font>
    <font>
      <b/>
      <sz val="12"/>
      <name val="Garamond"/>
      <family val="1"/>
    </font>
    <font>
      <sz val="10"/>
      <color theme="1"/>
      <name val="Times New Roman"/>
      <family val="1"/>
    </font>
    <font>
      <sz val="9"/>
      <color rgb="FFFF0000"/>
      <name val="Arial"/>
      <family val="2"/>
    </font>
    <font>
      <sz val="10"/>
      <color rgb="FFFF0000"/>
      <name val="Arial"/>
      <family val="2"/>
    </font>
    <font>
      <sz val="6"/>
      <color rgb="FFFF0000"/>
      <name val="Arial"/>
      <family val="2"/>
    </font>
    <font>
      <b/>
      <sz val="10"/>
      <name val="Arial"/>
      <family val="2"/>
    </font>
  </fonts>
  <fills count="10">
    <fill>
      <patternFill patternType="none"/>
    </fill>
    <fill>
      <patternFill patternType="gray125"/>
    </fill>
    <fill>
      <patternFill patternType="solid">
        <fgColor indexed="9"/>
        <bgColor indexed="64"/>
      </patternFill>
    </fill>
    <fill>
      <patternFill patternType="solid">
        <fgColor indexed="9"/>
        <bgColor indexed="9"/>
      </patternFill>
    </fill>
    <fill>
      <patternFill patternType="solid">
        <fgColor theme="0"/>
        <bgColor indexed="64"/>
      </patternFill>
    </fill>
    <fill>
      <patternFill patternType="solid">
        <fgColor theme="0" tint="-4.9989318521683403E-2"/>
        <bgColor indexed="64"/>
      </patternFill>
    </fill>
    <fill>
      <patternFill patternType="solid">
        <fgColor indexed="22"/>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rgb="FFFFFF00"/>
        <bgColor indexed="64"/>
      </patternFill>
    </fill>
  </fills>
  <borders count="57">
    <border>
      <left/>
      <right/>
      <top/>
      <bottom/>
      <diagonal/>
    </border>
    <border>
      <left style="thin">
        <color indexed="8"/>
      </left>
      <right style="thin">
        <color indexed="8"/>
      </right>
      <top style="thin">
        <color indexed="8"/>
      </top>
      <bottom style="thin">
        <color indexed="8"/>
      </bottom>
      <diagonal/>
    </border>
    <border>
      <left style="thin">
        <color indexed="31"/>
      </left>
      <right style="thin">
        <color indexed="8"/>
      </right>
      <top style="thin">
        <color indexed="31"/>
      </top>
      <bottom style="thin">
        <color indexed="31"/>
      </bottom>
      <diagonal/>
    </border>
    <border>
      <left style="thin">
        <color indexed="31"/>
      </left>
      <right style="thin">
        <color indexed="8"/>
      </right>
      <top style="thin">
        <color indexed="31"/>
      </top>
      <bottom style="thin">
        <color indexed="8"/>
      </bottom>
      <diagonal/>
    </border>
    <border>
      <left/>
      <right style="thin">
        <color indexed="8"/>
      </right>
      <top style="thin">
        <color indexed="8"/>
      </top>
      <bottom/>
      <diagonal/>
    </border>
    <border>
      <left/>
      <right style="thin">
        <color indexed="8"/>
      </right>
      <top/>
      <bottom/>
      <diagonal/>
    </border>
    <border>
      <left/>
      <right style="thin">
        <color indexed="8"/>
      </right>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right/>
      <top style="thin">
        <color indexed="8"/>
      </top>
      <bottom style="thin">
        <color indexed="8"/>
      </bottom>
      <diagonal/>
    </border>
    <border>
      <left style="thin">
        <color indexed="8"/>
      </left>
      <right/>
      <top style="thin">
        <color indexed="8"/>
      </top>
      <bottom/>
      <diagonal/>
    </border>
    <border>
      <left style="thin">
        <color indexed="8"/>
      </left>
      <right/>
      <top/>
      <bottom/>
      <diagonal/>
    </border>
    <border>
      <left style="thin">
        <color indexed="8"/>
      </left>
      <right/>
      <top/>
      <bottom style="thin">
        <color indexed="8"/>
      </bottom>
      <diagonal/>
    </border>
    <border>
      <left style="thin">
        <color indexed="31"/>
      </left>
      <right/>
      <top style="thin">
        <color indexed="31"/>
      </top>
      <bottom style="thin">
        <color indexed="31"/>
      </bottom>
      <diagonal/>
    </border>
    <border>
      <left/>
      <right/>
      <top style="thin">
        <color indexed="31"/>
      </top>
      <bottom style="thin">
        <color indexed="31"/>
      </bottom>
      <diagonal/>
    </border>
    <border>
      <left/>
      <right style="thin">
        <color indexed="31"/>
      </right>
      <top style="thin">
        <color indexed="31"/>
      </top>
      <bottom style="thin">
        <color indexed="31"/>
      </bottom>
      <diagonal/>
    </border>
    <border>
      <left/>
      <right/>
      <top style="thin">
        <color indexed="8"/>
      </top>
      <bottom/>
      <diagonal/>
    </border>
    <border>
      <left style="thin">
        <color indexed="8"/>
      </left>
      <right style="thin">
        <color indexed="31"/>
      </right>
      <top style="thin">
        <color indexed="8"/>
      </top>
      <bottom/>
      <diagonal/>
    </border>
    <border>
      <left style="thin">
        <color indexed="8"/>
      </left>
      <right style="thin">
        <color indexed="31"/>
      </right>
      <top/>
      <bottom style="thin">
        <color indexed="31"/>
      </bottom>
      <diagonal/>
    </border>
    <border>
      <left style="thin">
        <color indexed="31"/>
      </left>
      <right style="thin">
        <color indexed="8"/>
      </right>
      <top style="thin">
        <color indexed="8"/>
      </top>
      <bottom/>
      <diagonal/>
    </border>
    <border>
      <left style="thin">
        <color indexed="31"/>
      </left>
      <right style="thin">
        <color indexed="8"/>
      </right>
      <top/>
      <bottom style="thin">
        <color indexed="3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8"/>
      </right>
      <top style="thin">
        <color indexed="64"/>
      </top>
      <bottom style="thin">
        <color indexed="64"/>
      </bottom>
      <diagonal/>
    </border>
    <border>
      <left style="thin">
        <color indexed="64"/>
      </left>
      <right/>
      <top style="thin">
        <color indexed="64"/>
      </top>
      <bottom style="thin">
        <color indexed="8"/>
      </bottom>
      <diagonal/>
    </border>
    <border>
      <left/>
      <right/>
      <top style="thin">
        <color indexed="64"/>
      </top>
      <bottom style="thin">
        <color indexed="8"/>
      </bottom>
      <diagonal/>
    </border>
    <border>
      <left/>
      <right style="thin">
        <color indexed="8"/>
      </right>
      <top style="thin">
        <color indexed="64"/>
      </top>
      <bottom style="thin">
        <color indexed="8"/>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diagonal/>
    </border>
    <border>
      <left/>
      <right/>
      <top/>
      <bottom style="thin">
        <color indexed="64"/>
      </bottom>
      <diagonal/>
    </border>
    <border>
      <left/>
      <right style="thin">
        <color indexed="64"/>
      </right>
      <top style="thin">
        <color indexed="64"/>
      </top>
      <bottom/>
      <diagonal/>
    </border>
    <border>
      <left/>
      <right/>
      <top style="thin">
        <color indexed="64"/>
      </top>
      <bottom/>
      <diagonal/>
    </border>
    <border>
      <left style="thin">
        <color rgb="FF000000"/>
      </left>
      <right/>
      <top/>
      <bottom style="thin">
        <color indexed="64"/>
      </bottom>
      <diagonal/>
    </border>
    <border>
      <left style="thin">
        <color rgb="FF000000"/>
      </left>
      <right/>
      <top style="thin">
        <color indexed="64"/>
      </top>
      <bottom style="thin">
        <color indexed="64"/>
      </bottom>
      <diagonal/>
    </border>
    <border>
      <left/>
      <right/>
      <top/>
      <bottom style="thin">
        <color indexed="8"/>
      </bottom>
      <diagonal/>
    </border>
  </borders>
  <cellStyleXfs count="14">
    <xf numFmtId="0" fontId="0" fillId="0" borderId="0" applyNumberFormat="0" applyFont="0" applyFill="0" applyBorder="0" applyAlignment="0" applyProtection="0"/>
    <xf numFmtId="183" fontId="15" fillId="0" borderId="0"/>
    <xf numFmtId="0" fontId="14" fillId="0" borderId="0"/>
    <xf numFmtId="183" fontId="14" fillId="0" borderId="0"/>
    <xf numFmtId="183" fontId="14" fillId="0" borderId="0"/>
    <xf numFmtId="186" fontId="21" fillId="0" borderId="0">
      <alignment horizontal="right"/>
    </xf>
    <xf numFmtId="9" fontId="15" fillId="0" borderId="0" applyFont="0" applyFill="0" applyBorder="0" applyAlignment="0" applyProtection="0"/>
    <xf numFmtId="183" fontId="14" fillId="0" borderId="0" applyNumberFormat="0" applyFill="0" applyBorder="0" applyAlignment="0" applyProtection="0"/>
    <xf numFmtId="183" fontId="14" fillId="0" borderId="0" applyNumberFormat="0" applyFill="0" applyBorder="0" applyAlignment="0" applyProtection="0"/>
    <xf numFmtId="164" fontId="15" fillId="0" borderId="0" applyFont="0" applyFill="0" applyBorder="0" applyAlignment="0" applyProtection="0"/>
    <xf numFmtId="0" fontId="14" fillId="0" borderId="0"/>
    <xf numFmtId="0" fontId="15" fillId="0" borderId="0"/>
    <xf numFmtId="183" fontId="14" fillId="0" borderId="0" applyNumberFormat="0" applyFill="0" applyBorder="0" applyAlignment="0" applyProtection="0"/>
    <xf numFmtId="202" fontId="21" fillId="0" borderId="0">
      <alignment horizontal="right"/>
    </xf>
  </cellStyleXfs>
  <cellXfs count="539">
    <xf numFmtId="0" fontId="0" fillId="0" borderId="0" xfId="0" applyNumberFormat="1" applyFont="1" applyFill="1" applyBorder="1" applyAlignment="1"/>
    <xf numFmtId="49" fontId="1" fillId="2" borderId="0" xfId="0" applyNumberFormat="1" applyFont="1" applyFill="1" applyAlignment="1">
      <alignment horizontal="left" vertical="top"/>
    </xf>
    <xf numFmtId="49" fontId="2" fillId="2" borderId="1" xfId="0" applyNumberFormat="1" applyFont="1" applyFill="1" applyBorder="1" applyAlignment="1">
      <alignment horizontal="center"/>
    </xf>
    <xf numFmtId="49" fontId="3" fillId="2" borderId="1" xfId="0" applyNumberFormat="1" applyFont="1" applyFill="1" applyBorder="1" applyAlignment="1">
      <alignment horizontal="left"/>
    </xf>
    <xf numFmtId="0" fontId="4" fillId="2" borderId="0" xfId="0" applyFont="1" applyFill="1" applyAlignment="1">
      <alignment vertical="center"/>
    </xf>
    <xf numFmtId="49" fontId="1" fillId="2" borderId="0" xfId="0" applyNumberFormat="1" applyFont="1" applyFill="1" applyAlignment="1">
      <alignment horizontal="left"/>
    </xf>
    <xf numFmtId="49" fontId="1" fillId="2" borderId="1" xfId="0" applyNumberFormat="1" applyFont="1" applyFill="1" applyBorder="1" applyAlignment="1">
      <alignment horizontal="center" vertical="center"/>
    </xf>
    <xf numFmtId="165" fontId="5" fillId="2" borderId="1" xfId="0" applyNumberFormat="1" applyFont="1" applyFill="1" applyBorder="1" applyAlignment="1">
      <alignment horizontal="right"/>
    </xf>
    <xf numFmtId="0" fontId="5" fillId="2" borderId="1" xfId="0" applyFont="1" applyFill="1" applyBorder="1" applyAlignment="1">
      <alignment horizontal="right"/>
    </xf>
    <xf numFmtId="49" fontId="1" fillId="2" borderId="1" xfId="0" applyNumberFormat="1" applyFont="1" applyFill="1" applyBorder="1" applyAlignment="1">
      <alignment horizontal="center" vertical="center" wrapText="1"/>
    </xf>
    <xf numFmtId="49" fontId="7" fillId="2" borderId="1" xfId="0" applyNumberFormat="1" applyFont="1" applyFill="1" applyBorder="1" applyAlignment="1">
      <alignment horizontal="center" vertical="center" wrapText="1"/>
    </xf>
    <xf numFmtId="0" fontId="3" fillId="2" borderId="1" xfId="0" applyFont="1" applyFill="1" applyBorder="1" applyAlignment="1">
      <alignment horizontal="right"/>
    </xf>
    <xf numFmtId="49" fontId="3" fillId="2" borderId="1" xfId="0" applyNumberFormat="1" applyFont="1" applyFill="1" applyBorder="1" applyAlignment="1">
      <alignment horizontal="left" wrapText="1"/>
    </xf>
    <xf numFmtId="15" fontId="3" fillId="2" borderId="1" xfId="0" applyNumberFormat="1" applyFont="1" applyFill="1" applyBorder="1" applyAlignment="1">
      <alignment horizontal="center"/>
    </xf>
    <xf numFmtId="49" fontId="3" fillId="2" borderId="1" xfId="0" applyNumberFormat="1" applyFont="1" applyFill="1" applyBorder="1" applyAlignment="1">
      <alignment horizontal="center"/>
    </xf>
    <xf numFmtId="166" fontId="3" fillId="2" borderId="1" xfId="0" applyNumberFormat="1" applyFont="1" applyFill="1" applyBorder="1" applyAlignment="1">
      <alignment horizontal="right"/>
    </xf>
    <xf numFmtId="0" fontId="7"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49" fontId="3" fillId="2" borderId="1" xfId="0" applyNumberFormat="1" applyFont="1" applyFill="1" applyBorder="1" applyAlignment="1">
      <alignment horizontal="left" vertical="center" wrapText="1"/>
    </xf>
    <xf numFmtId="167" fontId="3" fillId="2" borderId="1" xfId="0" applyNumberFormat="1" applyFont="1" applyFill="1" applyBorder="1" applyAlignment="1">
      <alignment horizontal="center" vertical="center"/>
    </xf>
    <xf numFmtId="168" fontId="3" fillId="2" borderId="1" xfId="0" applyNumberFormat="1" applyFont="1" applyFill="1" applyBorder="1" applyAlignment="1">
      <alignment horizontal="right" vertical="center"/>
    </xf>
    <xf numFmtId="1" fontId="3" fillId="2" borderId="1" xfId="0" applyNumberFormat="1" applyFont="1" applyFill="1" applyBorder="1" applyAlignment="1">
      <alignment horizontal="right" vertical="center"/>
    </xf>
    <xf numFmtId="169" fontId="3" fillId="2" borderId="1" xfId="0" applyNumberFormat="1" applyFont="1" applyFill="1" applyBorder="1" applyAlignment="1">
      <alignment horizontal="right" vertical="center"/>
    </xf>
    <xf numFmtId="49" fontId="1" fillId="2" borderId="1" xfId="0" applyNumberFormat="1" applyFont="1" applyFill="1" applyBorder="1" applyAlignment="1">
      <alignment horizontal="center" wrapText="1"/>
    </xf>
    <xf numFmtId="49" fontId="1" fillId="2" borderId="1" xfId="0" applyNumberFormat="1" applyFont="1" applyFill="1" applyBorder="1" applyAlignment="1">
      <alignment horizontal="center"/>
    </xf>
    <xf numFmtId="165" fontId="3" fillId="2" borderId="1" xfId="0" applyNumberFormat="1" applyFont="1" applyFill="1" applyBorder="1" applyAlignment="1">
      <alignment horizontal="right"/>
    </xf>
    <xf numFmtId="170" fontId="3" fillId="2" borderId="1" xfId="0" applyNumberFormat="1" applyFont="1" applyFill="1" applyBorder="1" applyAlignment="1">
      <alignment horizontal="right"/>
    </xf>
    <xf numFmtId="168" fontId="3" fillId="2" borderId="1" xfId="0" applyNumberFormat="1" applyFont="1" applyFill="1" applyBorder="1" applyAlignment="1">
      <alignment horizontal="right"/>
    </xf>
    <xf numFmtId="49" fontId="7" fillId="2" borderId="1" xfId="0" applyNumberFormat="1" applyFont="1" applyFill="1" applyBorder="1" applyAlignment="1">
      <alignment horizontal="center" wrapText="1"/>
    </xf>
    <xf numFmtId="49" fontId="5" fillId="2" borderId="1" xfId="0" applyNumberFormat="1" applyFont="1" applyFill="1" applyBorder="1" applyAlignment="1">
      <alignment horizontal="left"/>
    </xf>
    <xf numFmtId="170" fontId="5" fillId="2" borderId="1" xfId="0" applyNumberFormat="1" applyFont="1" applyFill="1" applyBorder="1" applyAlignment="1">
      <alignment horizontal="right"/>
    </xf>
    <xf numFmtId="171" fontId="3" fillId="2" borderId="1" xfId="0" applyNumberFormat="1" applyFont="1" applyFill="1" applyBorder="1" applyAlignment="1">
      <alignment horizontal="right"/>
    </xf>
    <xf numFmtId="1" fontId="3" fillId="2" borderId="1" xfId="0" applyNumberFormat="1" applyFont="1" applyFill="1" applyBorder="1" applyAlignment="1">
      <alignment horizontal="right"/>
    </xf>
    <xf numFmtId="3" fontId="3" fillId="2" borderId="1" xfId="0" applyNumberFormat="1" applyFont="1" applyFill="1" applyBorder="1" applyAlignment="1">
      <alignment horizontal="right"/>
    </xf>
    <xf numFmtId="49" fontId="2" fillId="2" borderId="1" xfId="0" applyNumberFormat="1" applyFont="1" applyFill="1" applyBorder="1" applyAlignment="1">
      <alignment horizontal="center" vertical="center"/>
    </xf>
    <xf numFmtId="3" fontId="5" fillId="2" borderId="1" xfId="0" applyNumberFormat="1" applyFont="1" applyFill="1" applyBorder="1" applyAlignment="1">
      <alignment horizontal="right"/>
    </xf>
    <xf numFmtId="49" fontId="3" fillId="2" borderId="1" xfId="0" applyNumberFormat="1" applyFont="1" applyFill="1" applyBorder="1" applyAlignment="1">
      <alignment horizontal="left" vertical="center"/>
    </xf>
    <xf numFmtId="172" fontId="3" fillId="2" borderId="1" xfId="0" applyNumberFormat="1" applyFont="1" applyFill="1" applyBorder="1" applyAlignment="1">
      <alignment horizontal="right"/>
    </xf>
    <xf numFmtId="49" fontId="1" fillId="2" borderId="1" xfId="0" applyNumberFormat="1" applyFont="1" applyFill="1" applyBorder="1" applyAlignment="1">
      <alignment horizontal="right"/>
    </xf>
    <xf numFmtId="49" fontId="1" fillId="2" borderId="1" xfId="0" applyNumberFormat="1" applyFont="1" applyFill="1" applyBorder="1" applyAlignment="1">
      <alignment horizontal="left"/>
    </xf>
    <xf numFmtId="173" fontId="3" fillId="2" borderId="1" xfId="0" applyNumberFormat="1" applyFont="1" applyFill="1" applyBorder="1" applyAlignment="1">
      <alignment horizontal="right"/>
    </xf>
    <xf numFmtId="49" fontId="2" fillId="2" borderId="1" xfId="0" applyNumberFormat="1" applyFont="1" applyFill="1" applyBorder="1" applyAlignment="1">
      <alignment horizontal="left"/>
    </xf>
    <xf numFmtId="171" fontId="5" fillId="2" borderId="1" xfId="0" applyNumberFormat="1" applyFont="1" applyFill="1" applyBorder="1" applyAlignment="1">
      <alignment horizontal="right"/>
    </xf>
    <xf numFmtId="49" fontId="2" fillId="2" borderId="1" xfId="0" applyNumberFormat="1" applyFont="1" applyFill="1" applyBorder="1" applyAlignment="1">
      <alignment horizontal="center" vertical="center" wrapText="1"/>
    </xf>
    <xf numFmtId="173" fontId="5" fillId="2" borderId="1" xfId="0" applyNumberFormat="1" applyFont="1" applyFill="1" applyBorder="1" applyAlignment="1">
      <alignment horizontal="right"/>
    </xf>
    <xf numFmtId="174" fontId="3" fillId="2" borderId="1" xfId="0" applyNumberFormat="1" applyFont="1" applyFill="1" applyBorder="1" applyAlignment="1">
      <alignment horizontal="right"/>
    </xf>
    <xf numFmtId="169" fontId="3" fillId="2" borderId="1" xfId="0" applyNumberFormat="1" applyFont="1" applyFill="1" applyBorder="1" applyAlignment="1">
      <alignment horizontal="right"/>
    </xf>
    <xf numFmtId="0" fontId="2" fillId="2" borderId="1" xfId="0" applyFont="1" applyFill="1" applyBorder="1" applyAlignment="1">
      <alignment horizontal="right"/>
    </xf>
    <xf numFmtId="165" fontId="3" fillId="2" borderId="1" xfId="0" applyNumberFormat="1" applyFont="1" applyFill="1" applyBorder="1" applyAlignment="1">
      <alignment horizontal="right" vertical="center"/>
    </xf>
    <xf numFmtId="171" fontId="3" fillId="2" borderId="1" xfId="0" applyNumberFormat="1" applyFont="1" applyFill="1" applyBorder="1" applyAlignment="1">
      <alignment horizontal="right" vertical="center"/>
    </xf>
    <xf numFmtId="174" fontId="3" fillId="2" borderId="1" xfId="0" applyNumberFormat="1" applyFont="1" applyFill="1" applyBorder="1" applyAlignment="1">
      <alignment horizontal="right" vertical="center"/>
    </xf>
    <xf numFmtId="49" fontId="9" fillId="2" borderId="0" xfId="0" applyNumberFormat="1" applyFont="1" applyFill="1" applyAlignment="1">
      <alignment horizontal="left"/>
    </xf>
    <xf numFmtId="49" fontId="5" fillId="2" borderId="1" xfId="0" applyNumberFormat="1" applyFont="1" applyFill="1" applyBorder="1" applyAlignment="1">
      <alignment horizontal="left" vertical="center"/>
    </xf>
    <xf numFmtId="175" fontId="3" fillId="2" borderId="1" xfId="0" applyNumberFormat="1" applyFont="1" applyFill="1" applyBorder="1" applyAlignment="1">
      <alignment horizontal="right"/>
    </xf>
    <xf numFmtId="176" fontId="3" fillId="2" borderId="1" xfId="0" applyNumberFormat="1" applyFont="1" applyFill="1" applyBorder="1" applyAlignment="1">
      <alignment horizontal="right"/>
    </xf>
    <xf numFmtId="177" fontId="3" fillId="2" borderId="1" xfId="0" applyNumberFormat="1" applyFont="1" applyFill="1" applyBorder="1" applyAlignment="1">
      <alignment horizontal="right"/>
    </xf>
    <xf numFmtId="178" fontId="3" fillId="2" borderId="1" xfId="0" applyNumberFormat="1" applyFont="1" applyFill="1" applyBorder="1" applyAlignment="1">
      <alignment horizontal="right"/>
    </xf>
    <xf numFmtId="179" fontId="3" fillId="2" borderId="1" xfId="0" applyNumberFormat="1" applyFont="1" applyFill="1" applyBorder="1" applyAlignment="1">
      <alignment horizontal="right"/>
    </xf>
    <xf numFmtId="49" fontId="5" fillId="2" borderId="1" xfId="0" applyNumberFormat="1" applyFont="1" applyFill="1" applyBorder="1" applyAlignment="1">
      <alignment horizontal="left" vertical="center" wrapText="1"/>
    </xf>
    <xf numFmtId="166" fontId="5" fillId="2" borderId="1" xfId="0" applyNumberFormat="1" applyFont="1" applyFill="1" applyBorder="1" applyAlignment="1">
      <alignment horizontal="right" vertical="center" wrapText="1"/>
    </xf>
    <xf numFmtId="180" fontId="5" fillId="2" borderId="1" xfId="0" applyNumberFormat="1" applyFont="1" applyFill="1" applyBorder="1" applyAlignment="1">
      <alignment horizontal="right" vertical="center" wrapText="1"/>
    </xf>
    <xf numFmtId="169" fontId="5" fillId="2" borderId="1" xfId="0" applyNumberFormat="1" applyFont="1" applyFill="1" applyBorder="1" applyAlignment="1">
      <alignment horizontal="right" vertical="center" wrapText="1"/>
    </xf>
    <xf numFmtId="181" fontId="3" fillId="2" borderId="1" xfId="0" applyNumberFormat="1" applyFont="1" applyFill="1" applyBorder="1" applyAlignment="1">
      <alignment horizontal="right"/>
    </xf>
    <xf numFmtId="49" fontId="1" fillId="2" borderId="1" xfId="0" applyNumberFormat="1" applyFont="1" applyFill="1" applyBorder="1" applyAlignment="1">
      <alignment vertical="center"/>
    </xf>
    <xf numFmtId="0" fontId="7" fillId="2" borderId="1" xfId="0" applyFont="1" applyFill="1" applyBorder="1" applyAlignment="1">
      <alignment horizontal="center" wrapText="1"/>
    </xf>
    <xf numFmtId="0" fontId="2"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180" fontId="3" fillId="2" borderId="1" xfId="0" applyNumberFormat="1" applyFont="1" applyFill="1" applyBorder="1" applyAlignment="1">
      <alignment horizontal="right"/>
    </xf>
    <xf numFmtId="182" fontId="3" fillId="2" borderId="1" xfId="0" applyNumberFormat="1" applyFont="1" applyFill="1" applyBorder="1" applyAlignment="1">
      <alignment horizontal="right"/>
    </xf>
    <xf numFmtId="171" fontId="5" fillId="2" borderId="1" xfId="0" applyNumberFormat="1" applyFont="1" applyFill="1" applyBorder="1" applyAlignment="1">
      <alignment horizontal="right" wrapText="1"/>
    </xf>
    <xf numFmtId="49" fontId="12" fillId="2" borderId="2" xfId="0" applyNumberFormat="1" applyFont="1" applyFill="1" applyBorder="1" applyAlignment="1">
      <alignment horizontal="left"/>
    </xf>
    <xf numFmtId="165" fontId="5" fillId="2" borderId="1" xfId="0" applyNumberFormat="1" applyFont="1" applyFill="1" applyBorder="1" applyAlignment="1">
      <alignment horizontal="right" wrapText="1"/>
    </xf>
    <xf numFmtId="49" fontId="12" fillId="2" borderId="3" xfId="0" applyNumberFormat="1" applyFont="1" applyFill="1" applyBorder="1" applyAlignment="1">
      <alignment horizontal="left"/>
    </xf>
    <xf numFmtId="49" fontId="7" fillId="2" borderId="1" xfId="0" applyNumberFormat="1" applyFont="1" applyFill="1" applyBorder="1" applyAlignment="1">
      <alignment horizontal="left"/>
    </xf>
    <xf numFmtId="49" fontId="2" fillId="2" borderId="4" xfId="0" applyNumberFormat="1" applyFont="1" applyFill="1" applyBorder="1" applyAlignment="1">
      <alignment horizontal="center" vertical="center"/>
    </xf>
    <xf numFmtId="49" fontId="11" fillId="2" borderId="5" xfId="0" applyNumberFormat="1" applyFont="1" applyFill="1" applyBorder="1" applyAlignment="1">
      <alignment horizontal="center" vertical="center" wrapText="1"/>
    </xf>
    <xf numFmtId="49" fontId="5" fillId="2" borderId="1" xfId="0" applyNumberFormat="1" applyFont="1" applyFill="1" applyBorder="1" applyAlignment="1">
      <alignment horizontal="left" vertical="top"/>
    </xf>
    <xf numFmtId="49" fontId="13" fillId="2" borderId="1" xfId="0" applyNumberFormat="1" applyFont="1" applyFill="1" applyBorder="1" applyAlignment="1">
      <alignment horizontal="center"/>
    </xf>
    <xf numFmtId="177" fontId="5" fillId="2" borderId="1" xfId="0" applyNumberFormat="1" applyFont="1" applyFill="1" applyBorder="1" applyAlignment="1">
      <alignment horizontal="right"/>
    </xf>
    <xf numFmtId="49" fontId="12" fillId="2" borderId="5" xfId="0" applyNumberFormat="1" applyFont="1" applyFill="1" applyBorder="1" applyAlignment="1">
      <alignment horizontal="left"/>
    </xf>
    <xf numFmtId="49" fontId="12" fillId="2" borderId="6" xfId="0" applyNumberFormat="1" applyFont="1" applyFill="1" applyBorder="1" applyAlignment="1">
      <alignment horizontal="left"/>
    </xf>
    <xf numFmtId="0" fontId="12" fillId="2" borderId="2" xfId="0" applyFont="1" applyFill="1" applyBorder="1" applyAlignment="1">
      <alignment horizontal="right"/>
    </xf>
    <xf numFmtId="0" fontId="12" fillId="2" borderId="3" xfId="0" applyFont="1" applyFill="1" applyBorder="1" applyAlignment="1">
      <alignment horizontal="right"/>
    </xf>
    <xf numFmtId="0" fontId="14" fillId="0" borderId="0" xfId="2"/>
    <xf numFmtId="0" fontId="4" fillId="3" borderId="0" xfId="2" applyFont="1" applyFill="1" applyAlignment="1">
      <alignment vertical="center"/>
    </xf>
    <xf numFmtId="165" fontId="5" fillId="3" borderId="1" xfId="2" applyNumberFormat="1" applyFont="1" applyFill="1" applyBorder="1" applyAlignment="1">
      <alignment horizontal="right"/>
    </xf>
    <xf numFmtId="3" fontId="5" fillId="3" borderId="1" xfId="2" applyNumberFormat="1" applyFont="1" applyFill="1" applyBorder="1" applyAlignment="1">
      <alignment horizontal="right"/>
    </xf>
    <xf numFmtId="49" fontId="5" fillId="3" borderId="1" xfId="2" applyNumberFormat="1" applyFont="1" applyFill="1" applyBorder="1" applyAlignment="1">
      <alignment horizontal="left"/>
    </xf>
    <xf numFmtId="49" fontId="8" fillId="3" borderId="1" xfId="2" applyNumberFormat="1" applyFont="1" applyFill="1" applyBorder="1" applyAlignment="1">
      <alignment horizontal="center" vertical="center" wrapText="1"/>
    </xf>
    <xf numFmtId="49" fontId="2" fillId="3" borderId="1" xfId="2" applyNumberFormat="1" applyFont="1" applyFill="1" applyBorder="1" applyAlignment="1">
      <alignment horizontal="center" vertical="center"/>
    </xf>
    <xf numFmtId="165" fontId="3" fillId="3" borderId="1" xfId="2" applyNumberFormat="1" applyFont="1" applyFill="1" applyBorder="1" applyAlignment="1">
      <alignment horizontal="right"/>
    </xf>
    <xf numFmtId="171" fontId="3" fillId="3" borderId="1" xfId="2" applyNumberFormat="1" applyFont="1" applyFill="1" applyBorder="1" applyAlignment="1">
      <alignment horizontal="right"/>
    </xf>
    <xf numFmtId="49" fontId="3" fillId="3" borderId="1" xfId="2" applyNumberFormat="1" applyFont="1" applyFill="1" applyBorder="1" applyAlignment="1">
      <alignment horizontal="left"/>
    </xf>
    <xf numFmtId="49" fontId="1" fillId="3" borderId="1" xfId="2" applyNumberFormat="1" applyFont="1" applyFill="1" applyBorder="1" applyAlignment="1">
      <alignment horizontal="center" vertical="center" wrapText="1"/>
    </xf>
    <xf numFmtId="174" fontId="3" fillId="3" borderId="1" xfId="2" applyNumberFormat="1" applyFont="1" applyFill="1" applyBorder="1" applyAlignment="1">
      <alignment horizontal="right"/>
    </xf>
    <xf numFmtId="49" fontId="1" fillId="3" borderId="1" xfId="2" applyNumberFormat="1" applyFont="1" applyFill="1" applyBorder="1" applyAlignment="1">
      <alignment horizontal="center" vertical="center"/>
    </xf>
    <xf numFmtId="165" fontId="3" fillId="2" borderId="0" xfId="0" applyNumberFormat="1" applyFont="1" applyFill="1" applyBorder="1" applyAlignment="1">
      <alignment horizontal="right"/>
    </xf>
    <xf numFmtId="49" fontId="2" fillId="2" borderId="7" xfId="0" applyNumberFormat="1" applyFont="1" applyFill="1" applyBorder="1" applyAlignment="1">
      <alignment horizontal="center" vertical="center" wrapText="1"/>
    </xf>
    <xf numFmtId="166" fontId="2" fillId="2" borderId="1" xfId="0" applyNumberFormat="1" applyFont="1" applyFill="1" applyBorder="1" applyAlignment="1">
      <alignment horizontal="right"/>
    </xf>
    <xf numFmtId="1" fontId="2" fillId="2" borderId="1" xfId="0" applyNumberFormat="1" applyFont="1" applyFill="1" applyBorder="1" applyAlignment="1">
      <alignment horizontal="right"/>
    </xf>
    <xf numFmtId="49" fontId="1" fillId="2" borderId="0" xfId="0" applyNumberFormat="1" applyFont="1" applyFill="1" applyAlignment="1"/>
    <xf numFmtId="49" fontId="1" fillId="2" borderId="0" xfId="0" applyNumberFormat="1" applyFont="1" applyFill="1" applyAlignment="1">
      <alignment vertical="top"/>
    </xf>
    <xf numFmtId="49" fontId="5" fillId="2" borderId="9" xfId="0" applyNumberFormat="1" applyFont="1" applyFill="1" applyBorder="1" applyAlignment="1"/>
    <xf numFmtId="49" fontId="5" fillId="2" borderId="10" xfId="0" applyNumberFormat="1" applyFont="1" applyFill="1" applyBorder="1" applyAlignment="1"/>
    <xf numFmtId="0" fontId="19" fillId="5" borderId="29" xfId="0" applyFont="1" applyFill="1" applyBorder="1" applyAlignment="1">
      <alignment vertical="center"/>
    </xf>
    <xf numFmtId="185" fontId="19" fillId="5" borderId="29" xfId="3" applyNumberFormat="1" applyFont="1" applyFill="1" applyBorder="1" applyAlignment="1">
      <alignment horizontal="center" vertical="top" wrapText="1"/>
    </xf>
    <xf numFmtId="183" fontId="18" fillId="0" borderId="30" xfId="3" applyFont="1" applyFill="1" applyBorder="1" applyAlignment="1">
      <alignment horizontal="justify" vertical="top" wrapText="1"/>
    </xf>
    <xf numFmtId="166" fontId="18" fillId="0" borderId="29" xfId="4" applyNumberFormat="1" applyFont="1" applyFill="1" applyBorder="1" applyAlignment="1">
      <alignment horizontal="right" wrapText="1"/>
    </xf>
    <xf numFmtId="183" fontId="18" fillId="0" borderId="31" xfId="3" applyFont="1" applyFill="1" applyBorder="1" applyAlignment="1">
      <alignment horizontal="justify" vertical="top" wrapText="1"/>
    </xf>
    <xf numFmtId="2" fontId="18" fillId="0" borderId="32" xfId="4" applyNumberFormat="1" applyFont="1" applyFill="1" applyBorder="1" applyAlignment="1">
      <alignment horizontal="right" wrapText="1"/>
    </xf>
    <xf numFmtId="183" fontId="20" fillId="0" borderId="32" xfId="3" applyFont="1" applyFill="1" applyBorder="1" applyAlignment="1">
      <alignment horizontal="justify" vertical="top" wrapText="1"/>
    </xf>
    <xf numFmtId="184" fontId="18" fillId="0" borderId="32" xfId="4" applyNumberFormat="1" applyFont="1" applyFill="1" applyBorder="1" applyAlignment="1">
      <alignment horizontal="right" wrapText="1"/>
    </xf>
    <xf numFmtId="183" fontId="18" fillId="0" borderId="33" xfId="3" applyFont="1" applyFill="1" applyBorder="1" applyAlignment="1">
      <alignment horizontal="justify" vertical="top" wrapText="1"/>
    </xf>
    <xf numFmtId="0" fontId="17" fillId="4" borderId="26" xfId="0" applyFont="1" applyFill="1" applyBorder="1" applyAlignment="1"/>
    <xf numFmtId="0" fontId="17" fillId="4" borderId="27" xfId="0" applyFont="1" applyFill="1" applyBorder="1" applyAlignment="1"/>
    <xf numFmtId="183" fontId="18" fillId="0" borderId="32" xfId="3" applyFont="1" applyFill="1" applyBorder="1" applyAlignment="1">
      <alignment vertical="center" wrapText="1"/>
    </xf>
    <xf numFmtId="166" fontId="18" fillId="0" borderId="32" xfId="4" applyNumberFormat="1" applyFont="1" applyFill="1" applyBorder="1" applyAlignment="1">
      <alignment horizontal="right" wrapText="1"/>
    </xf>
    <xf numFmtId="183" fontId="18" fillId="0" borderId="25" xfId="3" applyFont="1" applyFill="1" applyBorder="1" applyAlignment="1">
      <alignment vertical="center" wrapText="1"/>
    </xf>
    <xf numFmtId="183" fontId="18" fillId="0" borderId="29" xfId="3" applyFont="1" applyFill="1" applyBorder="1" applyAlignment="1">
      <alignment vertical="top" wrapText="1"/>
    </xf>
    <xf numFmtId="184" fontId="18" fillId="0" borderId="32" xfId="5" applyNumberFormat="1" applyFont="1" applyFill="1" applyBorder="1">
      <alignment horizontal="right"/>
    </xf>
    <xf numFmtId="183" fontId="18" fillId="0" borderId="32" xfId="3" applyFont="1" applyFill="1" applyBorder="1" applyAlignment="1">
      <alignment vertical="top" wrapText="1"/>
    </xf>
    <xf numFmtId="183" fontId="18" fillId="0" borderId="25" xfId="3" applyFont="1" applyFill="1" applyBorder="1" applyAlignment="1">
      <alignment vertical="top" wrapText="1"/>
    </xf>
    <xf numFmtId="2" fontId="18" fillId="0" borderId="29" xfId="4" applyNumberFormat="1" applyFont="1" applyFill="1" applyBorder="1" applyAlignment="1">
      <alignment horizontal="right" wrapText="1"/>
    </xf>
    <xf numFmtId="187" fontId="18" fillId="0" borderId="32" xfId="4" applyNumberFormat="1" applyFont="1" applyFill="1" applyBorder="1" applyAlignment="1">
      <alignment horizontal="right" wrapText="1"/>
    </xf>
    <xf numFmtId="188" fontId="18" fillId="0" borderId="29" xfId="4" applyNumberFormat="1" applyFont="1" applyFill="1" applyBorder="1" applyAlignment="1">
      <alignment horizontal="right" wrapText="1"/>
    </xf>
    <xf numFmtId="183" fontId="18" fillId="0" borderId="30" xfId="3" applyFont="1" applyFill="1" applyBorder="1" applyAlignment="1">
      <alignment vertical="top" wrapText="1"/>
    </xf>
    <xf numFmtId="3" fontId="18" fillId="0" borderId="29" xfId="0" applyNumberFormat="1" applyFont="1" applyFill="1" applyBorder="1" applyAlignment="1">
      <alignment horizontal="right" vertical="top" wrapText="1"/>
    </xf>
    <xf numFmtId="183" fontId="18" fillId="0" borderId="31" xfId="3" applyFont="1" applyFill="1" applyBorder="1" applyAlignment="1">
      <alignment vertical="top" wrapText="1"/>
    </xf>
    <xf numFmtId="3" fontId="18" fillId="0" borderId="32" xfId="0" applyNumberFormat="1" applyFont="1" applyFill="1" applyBorder="1" applyAlignment="1">
      <alignment horizontal="right" vertical="top" wrapText="1"/>
    </xf>
    <xf numFmtId="183" fontId="18" fillId="0" borderId="33" xfId="3" applyFont="1" applyFill="1" applyBorder="1" applyAlignment="1">
      <alignment vertical="top" wrapText="1"/>
    </xf>
    <xf numFmtId="3" fontId="18" fillId="0" borderId="25" xfId="0" applyNumberFormat="1" applyFont="1" applyFill="1" applyBorder="1" applyAlignment="1">
      <alignment horizontal="right" vertical="top" wrapText="1"/>
    </xf>
    <xf numFmtId="0" fontId="5" fillId="2" borderId="9" xfId="0" applyFont="1" applyFill="1" applyBorder="1" applyAlignment="1">
      <alignment horizontal="center" vertical="center"/>
    </xf>
    <xf numFmtId="49" fontId="5" fillId="2" borderId="24" xfId="0" applyNumberFormat="1" applyFont="1" applyFill="1" applyBorder="1" applyAlignment="1">
      <alignment horizontal="left" vertical="center"/>
    </xf>
    <xf numFmtId="171" fontId="5" fillId="2" borderId="24" xfId="0" applyNumberFormat="1" applyFont="1" applyFill="1" applyBorder="1" applyAlignment="1">
      <alignment horizontal="left" vertical="center"/>
    </xf>
    <xf numFmtId="166" fontId="5" fillId="2" borderId="24" xfId="0" applyNumberFormat="1" applyFont="1" applyFill="1" applyBorder="1" applyAlignment="1">
      <alignment horizontal="left" vertical="center"/>
    </xf>
    <xf numFmtId="166" fontId="0" fillId="0" borderId="24" xfId="0" applyNumberFormat="1" applyBorder="1"/>
    <xf numFmtId="0" fontId="5" fillId="2" borderId="24" xfId="0" applyFont="1" applyFill="1" applyBorder="1" applyAlignment="1">
      <alignment horizontal="left" vertical="center"/>
    </xf>
    <xf numFmtId="165" fontId="5" fillId="2" borderId="24" xfId="0" applyNumberFormat="1" applyFont="1" applyFill="1" applyBorder="1" applyAlignment="1">
      <alignment horizontal="left" vertical="center"/>
    </xf>
    <xf numFmtId="0" fontId="23" fillId="0" borderId="0" xfId="1" applyNumberFormat="1" applyFont="1" applyFill="1"/>
    <xf numFmtId="0" fontId="24" fillId="0" borderId="0" xfId="1" applyNumberFormat="1" applyFont="1" applyFill="1"/>
    <xf numFmtId="0" fontId="26" fillId="0" borderId="0" xfId="1" applyNumberFormat="1" applyFont="1" applyFill="1"/>
    <xf numFmtId="0" fontId="26" fillId="0" borderId="31" xfId="1" applyNumberFormat="1" applyFont="1" applyFill="1" applyBorder="1"/>
    <xf numFmtId="1" fontId="25" fillId="0" borderId="45" xfId="1" applyNumberFormat="1" applyFont="1" applyFill="1" applyBorder="1" applyAlignment="1">
      <alignment horizontal="right" vertical="center"/>
    </xf>
    <xf numFmtId="1" fontId="25" fillId="0" borderId="44" xfId="1" applyNumberFormat="1" applyFont="1" applyFill="1" applyBorder="1" applyAlignment="1">
      <alignment horizontal="right" vertical="center"/>
    </xf>
    <xf numFmtId="0" fontId="23" fillId="4" borderId="44" xfId="1" applyNumberFormat="1" applyFont="1" applyFill="1" applyBorder="1"/>
    <xf numFmtId="1" fontId="25" fillId="0" borderId="42" xfId="1" applyNumberFormat="1" applyFont="1" applyFill="1" applyBorder="1" applyAlignment="1">
      <alignment horizontal="right" vertical="center"/>
    </xf>
    <xf numFmtId="1" fontId="25" fillId="0" borderId="24" xfId="1" applyNumberFormat="1" applyFont="1" applyFill="1" applyBorder="1" applyAlignment="1">
      <alignment horizontal="right" vertical="center"/>
    </xf>
    <xf numFmtId="0" fontId="23" fillId="4" borderId="24" xfId="1" applyNumberFormat="1" applyFont="1" applyFill="1" applyBorder="1"/>
    <xf numFmtId="0" fontId="23" fillId="0" borderId="24" xfId="1" applyNumberFormat="1" applyFont="1" applyFill="1" applyBorder="1"/>
    <xf numFmtId="1" fontId="23" fillId="0" borderId="42" xfId="1" applyNumberFormat="1" applyFont="1" applyFill="1" applyBorder="1"/>
    <xf numFmtId="1" fontId="18" fillId="0" borderId="24" xfId="1" applyNumberFormat="1" applyFont="1" applyFill="1" applyBorder="1"/>
    <xf numFmtId="1" fontId="20" fillId="0" borderId="24" xfId="1" applyNumberFormat="1" applyFont="1" applyFill="1" applyBorder="1" applyAlignment="1">
      <alignment horizontal="right" vertical="center"/>
    </xf>
    <xf numFmtId="1" fontId="23" fillId="0" borderId="0" xfId="1" applyNumberFormat="1" applyFont="1" applyFill="1"/>
    <xf numFmtId="1" fontId="14" fillId="0" borderId="42" xfId="1" applyNumberFormat="1" applyFont="1" applyFill="1" applyBorder="1" applyAlignment="1">
      <alignment horizontal="right" vertical="center"/>
    </xf>
    <xf numFmtId="1" fontId="23" fillId="0" borderId="24" xfId="1" applyNumberFormat="1" applyFont="1" applyFill="1" applyBorder="1"/>
    <xf numFmtId="1" fontId="14" fillId="0" borderId="24" xfId="1" applyNumberFormat="1" applyFont="1" applyFill="1" applyBorder="1" applyAlignment="1">
      <alignment horizontal="right" vertical="center"/>
    </xf>
    <xf numFmtId="0" fontId="24" fillId="0" borderId="42" xfId="1" applyNumberFormat="1" applyFont="1" applyFill="1" applyBorder="1" applyAlignment="1">
      <alignment horizontal="center" vertical="center"/>
    </xf>
    <xf numFmtId="0" fontId="24" fillId="0" borderId="24" xfId="1" applyNumberFormat="1" applyFont="1" applyFill="1" applyBorder="1" applyAlignment="1">
      <alignment horizontal="center" vertical="center"/>
    </xf>
    <xf numFmtId="0" fontId="24" fillId="0" borderId="24" xfId="1" applyNumberFormat="1" applyFont="1" applyFill="1" applyBorder="1" applyAlignment="1">
      <alignment horizontal="center" vertical="center" wrapText="1"/>
    </xf>
    <xf numFmtId="0" fontId="22" fillId="0" borderId="0" xfId="1" applyNumberFormat="1" applyFont="1" applyFill="1" applyBorder="1" applyAlignment="1">
      <alignment vertical="center"/>
    </xf>
    <xf numFmtId="0" fontId="23" fillId="0" borderId="0" xfId="1" applyNumberFormat="1" applyFont="1"/>
    <xf numFmtId="0" fontId="24" fillId="0" borderId="0" xfId="1" applyNumberFormat="1" applyFont="1"/>
    <xf numFmtId="3" fontId="25" fillId="0" borderId="0" xfId="3" applyNumberFormat="1" applyFont="1" applyFill="1" applyBorder="1" applyAlignment="1">
      <alignment horizontal="right" wrapText="1"/>
    </xf>
    <xf numFmtId="3" fontId="27" fillId="0" borderId="0" xfId="3" applyNumberFormat="1" applyFont="1" applyFill="1" applyBorder="1" applyAlignment="1">
      <alignment horizontal="right" wrapText="1"/>
    </xf>
    <xf numFmtId="0" fontId="28" fillId="0" borderId="0" xfId="1" applyNumberFormat="1" applyFont="1"/>
    <xf numFmtId="0" fontId="26" fillId="0" borderId="0" xfId="1" applyNumberFormat="1" applyFont="1"/>
    <xf numFmtId="183" fontId="29" fillId="0" borderId="0" xfId="1" applyFont="1"/>
    <xf numFmtId="3" fontId="25" fillId="0" borderId="24" xfId="3" applyNumberFormat="1" applyFont="1" applyFill="1" applyBorder="1" applyAlignment="1">
      <alignment horizontal="right" wrapText="1"/>
    </xf>
    <xf numFmtId="185" fontId="25" fillId="2" borderId="24" xfId="1" applyNumberFormat="1" applyFont="1" applyFill="1" applyBorder="1" applyAlignment="1">
      <alignment horizontal="left"/>
    </xf>
    <xf numFmtId="189" fontId="24" fillId="0" borderId="0" xfId="1" applyNumberFormat="1" applyFont="1"/>
    <xf numFmtId="10" fontId="24" fillId="0" borderId="0" xfId="6" applyNumberFormat="1" applyFont="1"/>
    <xf numFmtId="3" fontId="16" fillId="0" borderId="28" xfId="3" applyNumberFormat="1" applyFont="1" applyFill="1" applyBorder="1" applyAlignment="1">
      <alignment horizontal="right" wrapText="1"/>
    </xf>
    <xf numFmtId="185" fontId="16" fillId="2" borderId="24" xfId="1" applyNumberFormat="1" applyFont="1" applyFill="1" applyBorder="1" applyAlignment="1">
      <alignment horizontal="left"/>
    </xf>
    <xf numFmtId="183" fontId="16" fillId="6" borderId="42" xfId="7" applyNumberFormat="1" applyFont="1" applyFill="1" applyBorder="1" applyAlignment="1">
      <alignment horizontal="center" vertical="top" wrapText="1"/>
    </xf>
    <xf numFmtId="183" fontId="16" fillId="6" borderId="24" xfId="7" applyNumberFormat="1" applyFont="1" applyFill="1" applyBorder="1" applyAlignment="1">
      <alignment horizontal="center" vertical="top" wrapText="1"/>
    </xf>
    <xf numFmtId="183" fontId="16" fillId="6" borderId="41" xfId="8" applyNumberFormat="1" applyFont="1" applyFill="1" applyBorder="1" applyAlignment="1">
      <alignment horizontal="center" vertical="center" wrapText="1"/>
    </xf>
    <xf numFmtId="0" fontId="18" fillId="0" borderId="0" xfId="1" applyNumberFormat="1" applyFont="1"/>
    <xf numFmtId="2" fontId="23" fillId="0" borderId="0" xfId="1" applyNumberFormat="1" applyFont="1"/>
    <xf numFmtId="190" fontId="23" fillId="0" borderId="0" xfId="1" applyNumberFormat="1" applyFont="1"/>
    <xf numFmtId="184" fontId="23" fillId="0" borderId="0" xfId="1" applyNumberFormat="1" applyFont="1"/>
    <xf numFmtId="191" fontId="23" fillId="0" borderId="0" xfId="1" applyNumberFormat="1" applyFont="1"/>
    <xf numFmtId="184" fontId="27" fillId="4" borderId="24" xfId="5" applyNumberFormat="1" applyFont="1" applyFill="1" applyBorder="1" applyAlignment="1">
      <alignment horizontal="right" vertical="top"/>
    </xf>
    <xf numFmtId="192" fontId="30" fillId="0" borderId="24" xfId="9" applyNumberFormat="1" applyFont="1" applyBorder="1" applyAlignment="1">
      <alignment horizontal="center" vertical="center"/>
    </xf>
    <xf numFmtId="185" fontId="25" fillId="0" borderId="24" xfId="1" applyNumberFormat="1" applyFont="1" applyFill="1" applyBorder="1" applyAlignment="1">
      <alignment horizontal="left"/>
    </xf>
    <xf numFmtId="192" fontId="23" fillId="0" borderId="0" xfId="1" applyNumberFormat="1" applyFont="1"/>
    <xf numFmtId="184" fontId="31" fillId="0" borderId="24" xfId="5" applyNumberFormat="1" applyFont="1" applyFill="1" applyBorder="1" applyAlignment="1">
      <alignment horizontal="right" vertical="top"/>
    </xf>
    <xf numFmtId="185" fontId="16" fillId="0" borderId="24" xfId="1" applyNumberFormat="1" applyFont="1" applyFill="1" applyBorder="1" applyAlignment="1">
      <alignment horizontal="left"/>
    </xf>
    <xf numFmtId="193" fontId="23" fillId="0" borderId="0" xfId="1" applyNumberFormat="1" applyFont="1"/>
    <xf numFmtId="0" fontId="24" fillId="8" borderId="29" xfId="1" applyNumberFormat="1" applyFont="1" applyFill="1" applyBorder="1" applyAlignment="1">
      <alignment vertical="center" wrapText="1"/>
    </xf>
    <xf numFmtId="0" fontId="16" fillId="8" borderId="24" xfId="10" applyFont="1" applyFill="1" applyBorder="1" applyAlignment="1">
      <alignment horizontal="center" vertical="center" wrapText="1"/>
    </xf>
    <xf numFmtId="184" fontId="24" fillId="0" borderId="0" xfId="1" applyNumberFormat="1" applyFont="1"/>
    <xf numFmtId="192" fontId="27" fillId="4" borderId="24" xfId="9" applyNumberFormat="1" applyFont="1" applyFill="1" applyBorder="1" applyAlignment="1">
      <alignment horizontal="right" vertical="top"/>
    </xf>
    <xf numFmtId="0" fontId="23" fillId="0" borderId="0" xfId="1" applyNumberFormat="1" applyFont="1" applyAlignment="1">
      <alignment horizontal="center"/>
    </xf>
    <xf numFmtId="0" fontId="24" fillId="8" borderId="24" xfId="1" applyNumberFormat="1" applyFont="1" applyFill="1" applyBorder="1" applyAlignment="1">
      <alignment horizontal="center" vertical="center" wrapText="1"/>
    </xf>
    <xf numFmtId="0" fontId="24" fillId="8" borderId="24" xfId="1" applyNumberFormat="1" applyFont="1" applyFill="1" applyBorder="1" applyAlignment="1">
      <alignment vertical="center" wrapText="1"/>
    </xf>
    <xf numFmtId="183" fontId="15" fillId="0" borderId="0" xfId="1"/>
    <xf numFmtId="183" fontId="26" fillId="0" borderId="0" xfId="1" applyFont="1"/>
    <xf numFmtId="183" fontId="34" fillId="0" borderId="0" xfId="1" applyFont="1"/>
    <xf numFmtId="194" fontId="23" fillId="0" borderId="0" xfId="1" applyNumberFormat="1" applyFont="1"/>
    <xf numFmtId="0" fontId="24" fillId="0" borderId="0" xfId="1" applyNumberFormat="1" applyFont="1" applyBorder="1" applyAlignment="1">
      <alignment vertical="center" wrapText="1"/>
    </xf>
    <xf numFmtId="185" fontId="25" fillId="0" borderId="0" xfId="1" applyNumberFormat="1" applyFont="1" applyFill="1" applyBorder="1" applyAlignment="1">
      <alignment horizontal="left"/>
    </xf>
    <xf numFmtId="0" fontId="19" fillId="0" borderId="0" xfId="1" applyNumberFormat="1" applyFont="1"/>
    <xf numFmtId="184" fontId="25" fillId="0" borderId="24" xfId="5" applyNumberFormat="1" applyFont="1" applyFill="1" applyBorder="1" applyAlignment="1">
      <alignment horizontal="right" vertical="top"/>
    </xf>
    <xf numFmtId="1" fontId="25" fillId="0" borderId="24" xfId="5" applyNumberFormat="1" applyFont="1" applyFill="1" applyBorder="1" applyAlignment="1">
      <alignment horizontal="right" vertical="top"/>
    </xf>
    <xf numFmtId="195" fontId="35" fillId="0" borderId="24" xfId="9" applyNumberFormat="1" applyFont="1" applyFill="1" applyBorder="1" applyAlignment="1">
      <alignment horizontal="right" vertical="center"/>
    </xf>
    <xf numFmtId="192" fontId="35" fillId="0" borderId="24" xfId="9" applyNumberFormat="1" applyFont="1" applyFill="1" applyBorder="1" applyAlignment="1">
      <alignment horizontal="center" vertical="center"/>
    </xf>
    <xf numFmtId="166" fontId="35" fillId="0" borderId="24" xfId="9" applyNumberFormat="1" applyFont="1" applyFill="1" applyBorder="1" applyAlignment="1">
      <alignment vertical="center"/>
    </xf>
    <xf numFmtId="1" fontId="35" fillId="0" borderId="24" xfId="9" applyNumberFormat="1" applyFont="1" applyFill="1" applyBorder="1" applyAlignment="1">
      <alignment vertical="center"/>
    </xf>
    <xf numFmtId="196" fontId="25" fillId="0" borderId="24" xfId="5" applyNumberFormat="1" applyFont="1" applyFill="1" applyBorder="1" applyAlignment="1">
      <alignment horizontal="right" vertical="top"/>
    </xf>
    <xf numFmtId="195" fontId="36" fillId="0" borderId="24" xfId="9" applyNumberFormat="1" applyFont="1" applyFill="1" applyBorder="1" applyAlignment="1">
      <alignment horizontal="right" vertical="center"/>
    </xf>
    <xf numFmtId="192" fontId="36" fillId="0" borderId="24" xfId="9" applyNumberFormat="1" applyFont="1" applyFill="1" applyBorder="1" applyAlignment="1">
      <alignment horizontal="center" vertical="center"/>
    </xf>
    <xf numFmtId="192" fontId="16" fillId="4" borderId="24" xfId="5" applyNumberFormat="1" applyFont="1" applyFill="1" applyBorder="1" applyAlignment="1">
      <alignment horizontal="right" vertical="top"/>
    </xf>
    <xf numFmtId="197" fontId="16" fillId="4" borderId="24" xfId="5" applyNumberFormat="1" applyFont="1" applyFill="1" applyBorder="1" applyAlignment="1">
      <alignment horizontal="right" vertical="top"/>
    </xf>
    <xf numFmtId="198" fontId="16" fillId="4" borderId="24" xfId="5" applyNumberFormat="1" applyFont="1" applyFill="1" applyBorder="1" applyAlignment="1">
      <alignment horizontal="right" vertical="top"/>
    </xf>
    <xf numFmtId="196" fontId="16" fillId="4" borderId="24" xfId="5" applyNumberFormat="1" applyFont="1" applyFill="1" applyBorder="1" applyAlignment="1">
      <alignment horizontal="right" vertical="top"/>
    </xf>
    <xf numFmtId="184" fontId="16" fillId="0" borderId="24" xfId="5" applyNumberFormat="1" applyFont="1" applyFill="1" applyBorder="1" applyAlignment="1">
      <alignment horizontal="right" vertical="top"/>
    </xf>
    <xf numFmtId="0" fontId="24" fillId="0" borderId="24" xfId="1" applyNumberFormat="1" applyFont="1" applyBorder="1" applyAlignment="1">
      <alignment vertical="center" wrapText="1"/>
    </xf>
    <xf numFmtId="192" fontId="36" fillId="0" borderId="24" xfId="9" applyNumberFormat="1" applyFont="1" applyFill="1" applyBorder="1" applyAlignment="1">
      <alignment vertical="center"/>
    </xf>
    <xf numFmtId="184" fontId="16" fillId="4" borderId="24" xfId="5" applyNumberFormat="1" applyFont="1" applyFill="1" applyBorder="1" applyAlignment="1">
      <alignment horizontal="right" vertical="top"/>
    </xf>
    <xf numFmtId="0" fontId="16" fillId="8" borderId="25" xfId="10" applyFont="1" applyFill="1" applyBorder="1" applyAlignment="1">
      <alignment horizontal="center" vertical="center" wrapText="1"/>
    </xf>
    <xf numFmtId="0" fontId="24" fillId="8" borderId="29" xfId="1" applyNumberFormat="1" applyFont="1" applyFill="1" applyBorder="1" applyAlignment="1">
      <alignment horizontal="center" vertical="center" wrapText="1"/>
    </xf>
    <xf numFmtId="183" fontId="18" fillId="0" borderId="0" xfId="1" applyFont="1"/>
    <xf numFmtId="17" fontId="16" fillId="0" borderId="0" xfId="10" applyNumberFormat="1" applyFont="1" applyBorder="1" applyAlignment="1">
      <alignment horizontal="left"/>
    </xf>
    <xf numFmtId="17" fontId="25" fillId="0" borderId="0" xfId="10" applyNumberFormat="1" applyFont="1" applyBorder="1" applyAlignment="1">
      <alignment horizontal="left"/>
    </xf>
    <xf numFmtId="2" fontId="15" fillId="0" borderId="0" xfId="1" applyNumberFormat="1"/>
    <xf numFmtId="3" fontId="19" fillId="0" borderId="0" xfId="1" applyNumberFormat="1" applyFont="1" applyBorder="1" applyAlignment="1">
      <alignment vertical="center" wrapText="1"/>
    </xf>
    <xf numFmtId="0" fontId="24" fillId="0" borderId="0" xfId="1" applyNumberFormat="1" applyFont="1" applyBorder="1"/>
    <xf numFmtId="196" fontId="25" fillId="4" borderId="24" xfId="5" applyNumberFormat="1" applyFont="1" applyFill="1" applyBorder="1" applyAlignment="1">
      <alignment horizontal="right" vertical="top"/>
    </xf>
    <xf numFmtId="184" fontId="25" fillId="4" borderId="24" xfId="5" applyNumberFormat="1" applyFont="1" applyFill="1" applyBorder="1" applyAlignment="1">
      <alignment horizontal="right" vertical="top"/>
    </xf>
    <xf numFmtId="192" fontId="25" fillId="4" borderId="24" xfId="9" applyNumberFormat="1" applyFont="1" applyFill="1" applyBorder="1" applyAlignment="1">
      <alignment horizontal="right" vertical="top"/>
    </xf>
    <xf numFmtId="3" fontId="18" fillId="0" borderId="24" xfId="1" applyNumberFormat="1" applyFont="1" applyBorder="1" applyAlignment="1">
      <alignment vertical="center" wrapText="1"/>
    </xf>
    <xf numFmtId="1" fontId="18" fillId="0" borderId="24" xfId="1" applyNumberFormat="1" applyFont="1" applyBorder="1" applyAlignment="1">
      <alignment vertical="center" wrapText="1"/>
    </xf>
    <xf numFmtId="183" fontId="28" fillId="0" borderId="24" xfId="1" applyFont="1" applyBorder="1" applyAlignment="1">
      <alignment horizontal="right"/>
    </xf>
    <xf numFmtId="192" fontId="16" fillId="4" borderId="24" xfId="9" applyNumberFormat="1" applyFont="1" applyFill="1" applyBorder="1" applyAlignment="1">
      <alignment horizontal="right" vertical="top"/>
    </xf>
    <xf numFmtId="183" fontId="26" fillId="0" borderId="24" xfId="1" applyFont="1" applyBorder="1" applyAlignment="1">
      <alignment horizontal="right"/>
    </xf>
    <xf numFmtId="0" fontId="22" fillId="0" borderId="30" xfId="1" applyNumberFormat="1" applyFont="1" applyFill="1" applyBorder="1" applyAlignment="1">
      <alignment vertical="center"/>
    </xf>
    <xf numFmtId="0" fontId="22" fillId="0" borderId="29" xfId="1" applyNumberFormat="1" applyFont="1" applyFill="1" applyBorder="1" applyAlignment="1">
      <alignment vertical="center"/>
    </xf>
    <xf numFmtId="186" fontId="25" fillId="4" borderId="0" xfId="5" applyNumberFormat="1" applyFont="1" applyFill="1" applyBorder="1" applyAlignment="1">
      <alignment horizontal="right" vertical="top"/>
    </xf>
    <xf numFmtId="184" fontId="25" fillId="4" borderId="0" xfId="5" applyNumberFormat="1" applyFont="1" applyFill="1" applyBorder="1" applyAlignment="1">
      <alignment horizontal="right" vertical="top"/>
    </xf>
    <xf numFmtId="184" fontId="16" fillId="4" borderId="0" xfId="5" applyNumberFormat="1" applyFont="1" applyFill="1" applyBorder="1" applyAlignment="1">
      <alignment horizontal="right" vertical="top"/>
    </xf>
    <xf numFmtId="184" fontId="16" fillId="0" borderId="0" xfId="5" applyNumberFormat="1" applyFont="1" applyFill="1" applyBorder="1" applyAlignment="1">
      <alignment horizontal="right" vertical="top"/>
    </xf>
    <xf numFmtId="0" fontId="22" fillId="4" borderId="0" xfId="1" applyNumberFormat="1" applyFont="1" applyFill="1" applyBorder="1" applyAlignment="1">
      <alignment horizontal="left" vertical="center"/>
    </xf>
    <xf numFmtId="166" fontId="23" fillId="0" borderId="0" xfId="1" applyNumberFormat="1" applyFont="1" applyBorder="1"/>
    <xf numFmtId="198" fontId="25" fillId="4" borderId="24" xfId="5" applyNumberFormat="1" applyFont="1" applyFill="1" applyBorder="1" applyAlignment="1">
      <alignment horizontal="right" vertical="top"/>
    </xf>
    <xf numFmtId="166" fontId="23" fillId="4" borderId="24" xfId="1" applyNumberFormat="1" applyFont="1" applyFill="1" applyBorder="1"/>
    <xf numFmtId="185" fontId="25" fillId="0" borderId="24" xfId="11" applyNumberFormat="1" applyFont="1" applyFill="1" applyBorder="1" applyAlignment="1">
      <alignment horizontal="left"/>
    </xf>
    <xf numFmtId="166" fontId="24" fillId="0" borderId="24" xfId="1" applyNumberFormat="1" applyFont="1" applyFill="1" applyBorder="1"/>
    <xf numFmtId="0" fontId="36" fillId="8" borderId="24" xfId="1" applyNumberFormat="1" applyFont="1" applyFill="1" applyBorder="1" applyAlignment="1">
      <alignment horizontal="center" vertical="center"/>
    </xf>
    <xf numFmtId="0" fontId="18" fillId="0" borderId="0" xfId="1" applyNumberFormat="1" applyFont="1" applyAlignment="1">
      <alignment horizontal="left"/>
    </xf>
    <xf numFmtId="183" fontId="34" fillId="9" borderId="0" xfId="1" applyFont="1" applyFill="1"/>
    <xf numFmtId="183" fontId="34" fillId="0" borderId="0" xfId="1" applyFont="1" applyFill="1"/>
    <xf numFmtId="2" fontId="34" fillId="0" borderId="0" xfId="1" applyNumberFormat="1" applyFont="1"/>
    <xf numFmtId="166" fontId="34" fillId="0" borderId="0" xfId="1" applyNumberFormat="1" applyFont="1"/>
    <xf numFmtId="199" fontId="16" fillId="0" borderId="0" xfId="9" applyNumberFormat="1" applyFont="1" applyFill="1" applyBorder="1" applyAlignment="1">
      <alignment horizontal="right" vertical="top"/>
    </xf>
    <xf numFmtId="183" fontId="16" fillId="0" borderId="0" xfId="1" applyFont="1" applyFill="1" applyBorder="1" applyAlignment="1">
      <alignment horizontal="center" vertical="top" wrapText="1"/>
    </xf>
    <xf numFmtId="183" fontId="23" fillId="0" borderId="0" xfId="1" applyFont="1" applyFill="1"/>
    <xf numFmtId="192" fontId="24" fillId="0" borderId="24" xfId="9" quotePrefix="1" applyNumberFormat="1" applyFont="1" applyFill="1" applyBorder="1" applyAlignment="1">
      <alignment horizontal="right"/>
    </xf>
    <xf numFmtId="192" fontId="23" fillId="0" borderId="24" xfId="9" quotePrefix="1" applyNumberFormat="1" applyFont="1" applyFill="1" applyBorder="1" applyAlignment="1">
      <alignment horizontal="right"/>
    </xf>
    <xf numFmtId="183" fontId="25" fillId="0" borderId="24" xfId="1" applyFont="1" applyFill="1" applyBorder="1" applyAlignment="1">
      <alignment horizontal="left" vertical="top" wrapText="1"/>
    </xf>
    <xf numFmtId="1" fontId="25" fillId="0" borderId="24" xfId="1" applyNumberFormat="1" applyFont="1" applyFill="1" applyBorder="1" applyAlignment="1">
      <alignment horizontal="center" vertical="center" wrapText="1"/>
    </xf>
    <xf numFmtId="183" fontId="16" fillId="0" borderId="24" xfId="1" applyFont="1" applyFill="1" applyBorder="1" applyAlignment="1">
      <alignment horizontal="center" vertical="top" wrapText="1"/>
    </xf>
    <xf numFmtId="183" fontId="16" fillId="0" borderId="24" xfId="1" applyFont="1" applyFill="1" applyBorder="1" applyAlignment="1">
      <alignment horizontal="left" vertical="top" wrapText="1"/>
    </xf>
    <xf numFmtId="183" fontId="21" fillId="0" borderId="24" xfId="1" applyFont="1" applyFill="1" applyBorder="1" applyAlignment="1">
      <alignment horizontal="left" vertical="top" wrapText="1"/>
    </xf>
    <xf numFmtId="192" fontId="16" fillId="4" borderId="24" xfId="9" applyNumberFormat="1" applyFont="1" applyFill="1" applyBorder="1" applyAlignment="1">
      <alignment vertical="top"/>
    </xf>
    <xf numFmtId="192" fontId="16" fillId="0" borderId="24" xfId="1" applyNumberFormat="1" applyFont="1" applyFill="1" applyBorder="1" applyAlignment="1">
      <alignment horizontal="left" vertical="top" wrapText="1"/>
    </xf>
    <xf numFmtId="192" fontId="16" fillId="0" borderId="24" xfId="1" applyNumberFormat="1" applyFont="1" applyFill="1" applyBorder="1" applyAlignment="1">
      <alignment horizontal="center" vertical="center" wrapText="1"/>
    </xf>
    <xf numFmtId="192" fontId="23" fillId="0" borderId="24" xfId="9" applyNumberFormat="1" applyFont="1" applyFill="1" applyBorder="1" applyAlignment="1">
      <alignment vertical="center"/>
    </xf>
    <xf numFmtId="192" fontId="25" fillId="0" borderId="24" xfId="9" applyNumberFormat="1" applyFont="1" applyFill="1" applyBorder="1" applyAlignment="1">
      <alignment vertical="center"/>
    </xf>
    <xf numFmtId="192" fontId="25" fillId="4" borderId="24" xfId="9" applyNumberFormat="1" applyFont="1" applyFill="1" applyBorder="1" applyAlignment="1">
      <alignment vertical="center"/>
    </xf>
    <xf numFmtId="192" fontId="25" fillId="0" borderId="24" xfId="1" applyNumberFormat="1" applyFont="1" applyFill="1" applyBorder="1" applyAlignment="1">
      <alignment horizontal="left" vertical="top" wrapText="1"/>
    </xf>
    <xf numFmtId="192" fontId="25" fillId="0" borderId="24" xfId="1" applyNumberFormat="1" applyFont="1" applyFill="1" applyBorder="1" applyAlignment="1">
      <alignment horizontal="center" vertical="center" wrapText="1"/>
    </xf>
    <xf numFmtId="192" fontId="23" fillId="0" borderId="24" xfId="9" applyNumberFormat="1" applyFont="1" applyFill="1" applyBorder="1" applyAlignment="1">
      <alignment horizontal="right"/>
    </xf>
    <xf numFmtId="192" fontId="25" fillId="0" borderId="24" xfId="9" applyNumberFormat="1" applyFont="1" applyFill="1" applyBorder="1" applyAlignment="1">
      <alignment horizontal="right" vertical="top"/>
    </xf>
    <xf numFmtId="192" fontId="24" fillId="0" borderId="24" xfId="9" applyNumberFormat="1" applyFont="1" applyFill="1" applyBorder="1" applyAlignment="1">
      <alignment horizontal="right"/>
    </xf>
    <xf numFmtId="1" fontId="34" fillId="0" borderId="0" xfId="1" applyNumberFormat="1" applyFont="1"/>
    <xf numFmtId="192" fontId="16" fillId="0" borderId="24" xfId="9" applyNumberFormat="1" applyFont="1" applyFill="1" applyBorder="1" applyAlignment="1">
      <alignment horizontal="right"/>
    </xf>
    <xf numFmtId="192" fontId="25" fillId="0" borderId="24" xfId="9" applyNumberFormat="1" applyFont="1" applyFill="1" applyBorder="1" applyAlignment="1">
      <alignment horizontal="right"/>
    </xf>
    <xf numFmtId="192" fontId="25" fillId="0" borderId="28" xfId="9" applyNumberFormat="1" applyFont="1" applyFill="1" applyBorder="1" applyAlignment="1">
      <alignment horizontal="right" vertical="top"/>
    </xf>
    <xf numFmtId="183" fontId="16" fillId="0" borderId="24" xfId="1" applyFont="1" applyFill="1" applyBorder="1" applyAlignment="1">
      <alignment horizontal="center" vertical="center" wrapText="1"/>
    </xf>
    <xf numFmtId="183" fontId="36" fillId="8" borderId="24" xfId="1" applyFont="1" applyFill="1" applyBorder="1" applyAlignment="1">
      <alignment horizontal="center" vertical="center" wrapText="1"/>
    </xf>
    <xf numFmtId="183" fontId="24" fillId="0" borderId="0" xfId="1" applyFont="1" applyFill="1"/>
    <xf numFmtId="183" fontId="38" fillId="0" borderId="0" xfId="1" applyFont="1" applyFill="1"/>
    <xf numFmtId="192" fontId="25" fillId="0" borderId="24" xfId="1" applyNumberFormat="1" applyFont="1" applyFill="1" applyBorder="1" applyAlignment="1">
      <alignment horizontal="right" vertical="top" wrapText="1"/>
    </xf>
    <xf numFmtId="192" fontId="34" fillId="0" borderId="24" xfId="1" applyNumberFormat="1" applyFont="1" applyFill="1" applyBorder="1"/>
    <xf numFmtId="192" fontId="25" fillId="0" borderId="24" xfId="1" applyNumberFormat="1" applyFont="1" applyFill="1" applyBorder="1" applyAlignment="1">
      <alignment horizontal="center" vertical="top" wrapText="1"/>
    </xf>
    <xf numFmtId="192" fontId="34" fillId="0" borderId="24" xfId="9" applyNumberFormat="1" applyFont="1" applyFill="1" applyBorder="1" applyAlignment="1">
      <alignment horizontal="right"/>
    </xf>
    <xf numFmtId="183" fontId="24" fillId="0" borderId="0" xfId="1" applyFont="1"/>
    <xf numFmtId="196" fontId="16" fillId="4" borderId="0" xfId="5" applyNumberFormat="1" applyFont="1" applyFill="1" applyBorder="1" applyAlignment="1">
      <alignment horizontal="right" vertical="top"/>
    </xf>
    <xf numFmtId="185" fontId="25" fillId="2" borderId="0" xfId="1" applyNumberFormat="1" applyFont="1" applyFill="1" applyBorder="1" applyAlignment="1">
      <alignment horizontal="left"/>
    </xf>
    <xf numFmtId="199" fontId="16" fillId="4" borderId="24" xfId="9" applyNumberFormat="1" applyFont="1" applyFill="1" applyBorder="1" applyAlignment="1">
      <alignment horizontal="right" vertical="top"/>
    </xf>
    <xf numFmtId="166" fontId="35" fillId="4" borderId="54" xfId="1" applyNumberFormat="1" applyFont="1" applyFill="1" applyBorder="1" applyAlignment="1">
      <alignment horizontal="right" vertical="top"/>
    </xf>
    <xf numFmtId="199" fontId="16" fillId="4" borderId="24" xfId="12" applyNumberFormat="1" applyFont="1" applyFill="1" applyBorder="1" applyAlignment="1" applyProtection="1"/>
    <xf numFmtId="199" fontId="25" fillId="4" borderId="24" xfId="1" applyNumberFormat="1" applyFont="1" applyFill="1" applyBorder="1" applyAlignment="1">
      <alignment horizontal="right" vertical="top" wrapText="1"/>
    </xf>
    <xf numFmtId="183" fontId="35" fillId="4" borderId="24" xfId="1" applyFont="1" applyFill="1" applyBorder="1" applyAlignment="1">
      <alignment horizontal="left" vertical="top"/>
    </xf>
    <xf numFmtId="192" fontId="25" fillId="4" borderId="24" xfId="1" applyNumberFormat="1" applyFont="1" applyFill="1" applyBorder="1" applyAlignment="1">
      <alignment horizontal="right" vertical="top" wrapText="1"/>
    </xf>
    <xf numFmtId="183" fontId="36" fillId="4" borderId="54" xfId="1" applyFont="1" applyFill="1" applyBorder="1" applyAlignment="1">
      <alignment horizontal="right" vertical="top"/>
    </xf>
    <xf numFmtId="192" fontId="35" fillId="4" borderId="54" xfId="1" applyNumberFormat="1" applyFont="1" applyFill="1" applyBorder="1" applyAlignment="1">
      <alignment horizontal="right" vertical="top"/>
    </xf>
    <xf numFmtId="199" fontId="36" fillId="4" borderId="54" xfId="1" applyNumberFormat="1" applyFont="1" applyFill="1" applyBorder="1" applyAlignment="1">
      <alignment horizontal="left" vertical="top"/>
    </xf>
    <xf numFmtId="199" fontId="35" fillId="4" borderId="54" xfId="1" applyNumberFormat="1" applyFont="1" applyFill="1" applyBorder="1" applyAlignment="1">
      <alignment horizontal="left" vertical="top"/>
    </xf>
    <xf numFmtId="199" fontId="36" fillId="4" borderId="51" xfId="1" applyNumberFormat="1" applyFont="1" applyFill="1" applyBorder="1" applyAlignment="1">
      <alignment horizontal="left" vertical="top"/>
    </xf>
    <xf numFmtId="199" fontId="35" fillId="4" borderId="51" xfId="1" applyNumberFormat="1" applyFont="1" applyFill="1" applyBorder="1" applyAlignment="1">
      <alignment horizontal="left" vertical="top"/>
    </xf>
    <xf numFmtId="199" fontId="35" fillId="0" borderId="51" xfId="1" applyNumberFormat="1" applyFont="1" applyBorder="1" applyAlignment="1">
      <alignment horizontal="left" vertical="top"/>
    </xf>
    <xf numFmtId="192" fontId="25" fillId="0" borderId="24" xfId="1" applyNumberFormat="1" applyFont="1" applyBorder="1" applyAlignment="1">
      <alignment horizontal="right" vertical="top" wrapText="1"/>
    </xf>
    <xf numFmtId="199" fontId="35" fillId="0" borderId="54" xfId="1" applyNumberFormat="1" applyFont="1" applyBorder="1" applyAlignment="1">
      <alignment horizontal="left" vertical="top"/>
    </xf>
    <xf numFmtId="183" fontId="36" fillId="0" borderId="26" xfId="1" applyFont="1" applyBorder="1" applyAlignment="1">
      <alignment horizontal="right" vertical="top"/>
    </xf>
    <xf numFmtId="183" fontId="36" fillId="8" borderId="29" xfId="1" applyFont="1" applyFill="1" applyBorder="1" applyAlignment="1">
      <alignment horizontal="center" vertical="center" wrapText="1"/>
    </xf>
    <xf numFmtId="0" fontId="22" fillId="4" borderId="51" xfId="1" applyNumberFormat="1" applyFont="1" applyFill="1" applyBorder="1" applyAlignment="1">
      <alignment vertical="center"/>
    </xf>
    <xf numFmtId="165" fontId="39" fillId="2" borderId="1" xfId="0" applyNumberFormat="1" applyFont="1" applyFill="1" applyBorder="1" applyAlignment="1">
      <alignment horizontal="right"/>
    </xf>
    <xf numFmtId="0" fontId="41" fillId="2" borderId="0" xfId="0" applyFont="1" applyFill="1" applyAlignment="1">
      <alignment vertical="center"/>
    </xf>
    <xf numFmtId="0" fontId="40" fillId="0" borderId="0" xfId="0" applyNumberFormat="1" applyFont="1" applyFill="1" applyBorder="1" applyAlignment="1"/>
    <xf numFmtId="0" fontId="2" fillId="3" borderId="0" xfId="2" applyFont="1" applyFill="1" applyAlignment="1">
      <alignment wrapText="1"/>
    </xf>
    <xf numFmtId="200" fontId="3" fillId="2" borderId="1" xfId="0" applyNumberFormat="1" applyFont="1" applyFill="1" applyBorder="1" applyAlignment="1">
      <alignment horizontal="right" vertical="center"/>
    </xf>
    <xf numFmtId="174" fontId="5" fillId="2" borderId="1" xfId="0" applyNumberFormat="1" applyFont="1" applyFill="1" applyBorder="1" applyAlignment="1">
      <alignment horizontal="right" vertical="center" wrapText="1"/>
    </xf>
    <xf numFmtId="1" fontId="5" fillId="2" borderId="1" xfId="0" applyNumberFormat="1" applyFont="1" applyFill="1" applyBorder="1" applyAlignment="1">
      <alignment horizontal="right" vertical="center" wrapText="1"/>
    </xf>
    <xf numFmtId="201" fontId="3" fillId="2" borderId="1" xfId="0" applyNumberFormat="1" applyFont="1" applyFill="1" applyBorder="1" applyAlignment="1">
      <alignment horizontal="right"/>
    </xf>
    <xf numFmtId="49" fontId="7" fillId="3" borderId="0" xfId="2" applyNumberFormat="1" applyFont="1" applyFill="1" applyAlignment="1">
      <alignment vertical="top" wrapText="1"/>
    </xf>
    <xf numFmtId="49" fontId="3" fillId="3" borderId="1" xfId="0" applyNumberFormat="1" applyFont="1" applyFill="1" applyBorder="1" applyAlignment="1">
      <alignment horizontal="left"/>
    </xf>
    <xf numFmtId="165" fontId="3" fillId="3" borderId="1" xfId="0" applyNumberFormat="1" applyFont="1" applyFill="1" applyBorder="1" applyAlignment="1">
      <alignment horizontal="right"/>
    </xf>
    <xf numFmtId="171" fontId="3" fillId="3" borderId="1" xfId="0" applyNumberFormat="1" applyFont="1" applyFill="1" applyBorder="1" applyAlignment="1">
      <alignment horizontal="right"/>
    </xf>
    <xf numFmtId="0" fontId="3" fillId="3" borderId="1" xfId="0" applyFont="1" applyFill="1" applyBorder="1" applyAlignment="1">
      <alignment horizontal="right"/>
    </xf>
    <xf numFmtId="49" fontId="2" fillId="2" borderId="0" xfId="0" applyNumberFormat="1" applyFont="1" applyFill="1" applyAlignment="1"/>
    <xf numFmtId="49" fontId="2" fillId="2" borderId="0" xfId="0" applyNumberFormat="1" applyFont="1" applyFill="1" applyAlignment="1">
      <alignment horizontal="left" vertical="center" wrapText="1"/>
    </xf>
    <xf numFmtId="200" fontId="14" fillId="2" borderId="1" xfId="0" applyNumberFormat="1" applyFont="1" applyFill="1" applyBorder="1" applyAlignment="1">
      <alignment horizontal="right" vertical="center"/>
    </xf>
    <xf numFmtId="0" fontId="42" fillId="2" borderId="1" xfId="0" applyFont="1" applyFill="1" applyBorder="1" applyAlignment="1">
      <alignment horizontal="center" vertical="center" wrapText="1"/>
    </xf>
    <xf numFmtId="49" fontId="1" fillId="2" borderId="0" xfId="0" applyNumberFormat="1" applyFont="1" applyFill="1" applyAlignment="1">
      <alignment horizontal="left"/>
    </xf>
    <xf numFmtId="49" fontId="6" fillId="2" borderId="0" xfId="0" applyNumberFormat="1" applyFont="1" applyFill="1" applyAlignment="1">
      <alignment horizontal="left"/>
    </xf>
    <xf numFmtId="49" fontId="2" fillId="2" borderId="0" xfId="0" applyNumberFormat="1" applyFont="1" applyFill="1" applyAlignment="1">
      <alignment horizontal="left"/>
    </xf>
    <xf numFmtId="49" fontId="1" fillId="2" borderId="0" xfId="0" applyNumberFormat="1" applyFont="1" applyFill="1" applyAlignment="1">
      <alignment horizontal="left" vertical="center"/>
    </xf>
    <xf numFmtId="49" fontId="1" fillId="2" borderId="7" xfId="0" applyNumberFormat="1" applyFont="1" applyFill="1" applyBorder="1" applyAlignment="1">
      <alignment horizontal="center" vertical="center" wrapText="1"/>
    </xf>
    <xf numFmtId="49" fontId="1" fillId="2" borderId="8" xfId="0" applyNumberFormat="1" applyFont="1" applyFill="1" applyBorder="1" applyAlignment="1">
      <alignment horizontal="center" vertical="center" wrapText="1"/>
    </xf>
    <xf numFmtId="49" fontId="1" fillId="2" borderId="9" xfId="0" applyNumberFormat="1" applyFont="1" applyFill="1" applyBorder="1" applyAlignment="1">
      <alignment horizontal="center" vertical="center" wrapText="1"/>
    </xf>
    <xf numFmtId="49" fontId="1" fillId="2" borderId="10" xfId="0" applyNumberFormat="1" applyFont="1" applyFill="1" applyBorder="1" applyAlignment="1">
      <alignment horizontal="center" vertical="center" wrapText="1"/>
    </xf>
    <xf numFmtId="0" fontId="7" fillId="2" borderId="7" xfId="0" applyFont="1" applyFill="1" applyBorder="1" applyAlignment="1">
      <alignment horizontal="center" vertical="center" wrapText="1"/>
    </xf>
    <xf numFmtId="0" fontId="7" fillId="2" borderId="8" xfId="0" applyFont="1" applyFill="1" applyBorder="1" applyAlignment="1">
      <alignment horizontal="center" vertical="center" wrapText="1"/>
    </xf>
    <xf numFmtId="49" fontId="7" fillId="2" borderId="7" xfId="0" applyNumberFormat="1" applyFont="1" applyFill="1" applyBorder="1" applyAlignment="1">
      <alignment horizontal="center" vertical="center" wrapText="1"/>
    </xf>
    <xf numFmtId="49" fontId="7" fillId="2" borderId="8" xfId="0" applyNumberFormat="1" applyFont="1" applyFill="1" applyBorder="1" applyAlignment="1">
      <alignment horizontal="center" vertical="center" wrapText="1"/>
    </xf>
    <xf numFmtId="49" fontId="1" fillId="2" borderId="7" xfId="0" applyNumberFormat="1" applyFont="1" applyFill="1" applyBorder="1" applyAlignment="1">
      <alignment horizontal="center" vertical="center"/>
    </xf>
    <xf numFmtId="49" fontId="1" fillId="2" borderId="11" xfId="0" applyNumberFormat="1" applyFont="1" applyFill="1" applyBorder="1" applyAlignment="1">
      <alignment horizontal="center" vertical="center"/>
    </xf>
    <xf numFmtId="49" fontId="1" fillId="2" borderId="8" xfId="0" applyNumberFormat="1" applyFont="1" applyFill="1" applyBorder="1" applyAlignment="1">
      <alignment horizontal="center" vertical="center"/>
    </xf>
    <xf numFmtId="49" fontId="1" fillId="2" borderId="9" xfId="0" applyNumberFormat="1" applyFont="1" applyFill="1" applyBorder="1" applyAlignment="1">
      <alignment horizontal="center" wrapText="1"/>
    </xf>
    <xf numFmtId="49" fontId="1" fillId="2" borderId="12" xfId="0" applyNumberFormat="1" applyFont="1" applyFill="1" applyBorder="1" applyAlignment="1">
      <alignment horizontal="center" wrapText="1"/>
    </xf>
    <xf numFmtId="49" fontId="1" fillId="2" borderId="10" xfId="0" applyNumberFormat="1" applyFont="1" applyFill="1" applyBorder="1" applyAlignment="1">
      <alignment horizontal="center" wrapText="1"/>
    </xf>
    <xf numFmtId="49" fontId="1" fillId="2" borderId="9" xfId="0" applyNumberFormat="1" applyFont="1" applyFill="1" applyBorder="1" applyAlignment="1">
      <alignment horizontal="center"/>
    </xf>
    <xf numFmtId="49" fontId="1" fillId="2" borderId="10" xfId="0" applyNumberFormat="1" applyFont="1" applyFill="1" applyBorder="1" applyAlignment="1">
      <alignment horizontal="center"/>
    </xf>
    <xf numFmtId="0" fontId="1" fillId="2" borderId="9" xfId="0" applyFont="1" applyFill="1" applyBorder="1" applyAlignment="1">
      <alignment horizontal="center" vertical="center" wrapText="1"/>
    </xf>
    <xf numFmtId="0" fontId="1" fillId="2" borderId="10" xfId="0" applyFont="1" applyFill="1" applyBorder="1" applyAlignment="1">
      <alignment horizontal="center" vertical="center" wrapText="1"/>
    </xf>
    <xf numFmtId="49" fontId="2" fillId="2" borderId="0" xfId="0" applyNumberFormat="1" applyFont="1" applyFill="1" applyAlignment="1">
      <alignment horizontal="left" wrapText="1"/>
    </xf>
    <xf numFmtId="0" fontId="2" fillId="2" borderId="0" xfId="0" applyFont="1" applyFill="1" applyAlignment="1">
      <alignment horizontal="left" wrapText="1"/>
    </xf>
    <xf numFmtId="49" fontId="1" fillId="2" borderId="9" xfId="0" applyNumberFormat="1" applyFont="1" applyFill="1" applyBorder="1" applyAlignment="1">
      <alignment horizontal="center" vertical="center"/>
    </xf>
    <xf numFmtId="49" fontId="1" fillId="2" borderId="12" xfId="0" applyNumberFormat="1" applyFont="1" applyFill="1" applyBorder="1" applyAlignment="1">
      <alignment horizontal="center" vertical="center"/>
    </xf>
    <xf numFmtId="49" fontId="1" fillId="2" borderId="10" xfId="0" applyNumberFormat="1" applyFont="1" applyFill="1" applyBorder="1" applyAlignment="1">
      <alignment horizontal="center" vertical="center"/>
    </xf>
    <xf numFmtId="49" fontId="1" fillId="2" borderId="13" xfId="0" applyNumberFormat="1" applyFont="1" applyFill="1" applyBorder="1" applyAlignment="1">
      <alignment horizontal="center" vertical="center"/>
    </xf>
    <xf numFmtId="49" fontId="1" fillId="2" borderId="4" xfId="0" applyNumberFormat="1" applyFont="1" applyFill="1" applyBorder="1" applyAlignment="1">
      <alignment horizontal="center" vertical="center"/>
    </xf>
    <xf numFmtId="49" fontId="1" fillId="2" borderId="15" xfId="0" applyNumberFormat="1" applyFont="1" applyFill="1" applyBorder="1" applyAlignment="1">
      <alignment horizontal="center" vertical="center"/>
    </xf>
    <xf numFmtId="49" fontId="1" fillId="2" borderId="6" xfId="0" applyNumberFormat="1" applyFont="1" applyFill="1" applyBorder="1" applyAlignment="1">
      <alignment horizontal="center" vertical="center"/>
    </xf>
    <xf numFmtId="49" fontId="1" fillId="2" borderId="0" xfId="0" applyNumberFormat="1" applyFont="1" applyFill="1" applyAlignment="1">
      <alignment horizontal="left" wrapText="1"/>
    </xf>
    <xf numFmtId="49" fontId="1" fillId="2" borderId="14" xfId="0" applyNumberFormat="1" applyFont="1" applyFill="1" applyBorder="1" applyAlignment="1">
      <alignment horizontal="center" vertical="center"/>
    </xf>
    <xf numFmtId="49" fontId="1" fillId="2" borderId="5" xfId="0" applyNumberFormat="1" applyFont="1" applyFill="1" applyBorder="1" applyAlignment="1">
      <alignment horizontal="center" vertical="center"/>
    </xf>
    <xf numFmtId="49" fontId="1" fillId="2" borderId="0" xfId="0" applyNumberFormat="1" applyFont="1" applyFill="1" applyAlignment="1">
      <alignment horizontal="left" vertical="top"/>
    </xf>
    <xf numFmtId="49" fontId="2" fillId="3" borderId="0" xfId="2" applyNumberFormat="1" applyFont="1" applyFill="1" applyAlignment="1">
      <alignment horizontal="left" wrapText="1"/>
    </xf>
    <xf numFmtId="49" fontId="1" fillId="3" borderId="0" xfId="2" applyNumberFormat="1" applyFont="1" applyFill="1" applyAlignment="1">
      <alignment horizontal="left" vertical="top"/>
    </xf>
    <xf numFmtId="49" fontId="2" fillId="3" borderId="1" xfId="2" applyNumberFormat="1" applyFont="1" applyFill="1" applyBorder="1" applyAlignment="1">
      <alignment horizontal="center" vertical="center"/>
    </xf>
    <xf numFmtId="0" fontId="2" fillId="3" borderId="19" xfId="2" applyFont="1" applyFill="1" applyBorder="1" applyAlignment="1">
      <alignment horizontal="left" vertical="center" wrapText="1"/>
    </xf>
    <xf numFmtId="49" fontId="1" fillId="2" borderId="0" xfId="0" applyNumberFormat="1" applyFont="1" applyFill="1" applyAlignment="1">
      <alignment horizontal="left" vertical="top" wrapText="1"/>
    </xf>
    <xf numFmtId="49" fontId="1" fillId="2" borderId="7" xfId="0" applyNumberFormat="1" applyFont="1" applyFill="1" applyBorder="1" applyAlignment="1">
      <alignment horizontal="center"/>
    </xf>
    <xf numFmtId="49" fontId="1" fillId="2" borderId="8" xfId="0" applyNumberFormat="1" applyFont="1" applyFill="1" applyBorder="1" applyAlignment="1">
      <alignment horizontal="center"/>
    </xf>
    <xf numFmtId="171" fontId="3" fillId="2" borderId="9" xfId="0" applyNumberFormat="1" applyFont="1" applyFill="1" applyBorder="1" applyAlignment="1">
      <alignment horizontal="right"/>
    </xf>
    <xf numFmtId="171" fontId="3" fillId="2" borderId="10" xfId="0" applyNumberFormat="1" applyFont="1" applyFill="1" applyBorder="1" applyAlignment="1">
      <alignment horizontal="right"/>
    </xf>
    <xf numFmtId="49" fontId="7" fillId="2" borderId="9" xfId="0" applyNumberFormat="1" applyFont="1" applyFill="1" applyBorder="1" applyAlignment="1">
      <alignment horizontal="center" wrapText="1"/>
    </xf>
    <xf numFmtId="49" fontId="7" fillId="2" borderId="10" xfId="0" applyNumberFormat="1" applyFont="1" applyFill="1" applyBorder="1" applyAlignment="1">
      <alignment horizontal="center" wrapText="1"/>
    </xf>
    <xf numFmtId="49" fontId="1" fillId="2" borderId="12" xfId="0" applyNumberFormat="1" applyFont="1" applyFill="1" applyBorder="1" applyAlignment="1">
      <alignment horizontal="center"/>
    </xf>
    <xf numFmtId="49" fontId="1" fillId="2" borderId="7" xfId="0" applyNumberFormat="1" applyFont="1" applyFill="1" applyBorder="1" applyAlignment="1">
      <alignment horizontal="right"/>
    </xf>
    <xf numFmtId="49" fontId="1" fillId="2" borderId="8" xfId="0" applyNumberFormat="1" applyFont="1" applyFill="1" applyBorder="1" applyAlignment="1">
      <alignment horizontal="right"/>
    </xf>
    <xf numFmtId="49" fontId="7" fillId="2" borderId="0" xfId="0" applyNumberFormat="1" applyFont="1" applyFill="1" applyAlignment="1">
      <alignment horizontal="left" vertical="top" wrapText="1"/>
    </xf>
    <xf numFmtId="49" fontId="8" fillId="2" borderId="7" xfId="0" applyNumberFormat="1" applyFont="1" applyFill="1" applyBorder="1" applyAlignment="1">
      <alignment horizontal="center" vertical="center" wrapText="1"/>
    </xf>
    <xf numFmtId="49" fontId="8" fillId="2" borderId="8" xfId="0" applyNumberFormat="1" applyFont="1" applyFill="1" applyBorder="1" applyAlignment="1">
      <alignment horizontal="center" vertical="center" wrapText="1"/>
    </xf>
    <xf numFmtId="49" fontId="2" fillId="2" borderId="7" xfId="0" applyNumberFormat="1" applyFont="1" applyFill="1" applyBorder="1" applyAlignment="1">
      <alignment horizontal="center" vertical="center" wrapText="1"/>
    </xf>
    <xf numFmtId="49" fontId="2" fillId="2" borderId="8" xfId="0" applyNumberFormat="1" applyFont="1" applyFill="1" applyBorder="1" applyAlignment="1">
      <alignment horizontal="center" vertical="center" wrapText="1"/>
    </xf>
    <xf numFmtId="49" fontId="2" fillId="2" borderId="9" xfId="0" applyNumberFormat="1" applyFont="1" applyFill="1" applyBorder="1" applyAlignment="1">
      <alignment horizontal="center" vertical="center" wrapText="1"/>
    </xf>
    <xf numFmtId="49" fontId="2" fillId="2" borderId="12" xfId="0" applyNumberFormat="1" applyFont="1" applyFill="1" applyBorder="1" applyAlignment="1">
      <alignment horizontal="center" vertical="center" wrapText="1"/>
    </xf>
    <xf numFmtId="49" fontId="2" fillId="2" borderId="10" xfId="0" applyNumberFormat="1" applyFont="1" applyFill="1" applyBorder="1" applyAlignment="1">
      <alignment horizontal="center" vertical="center" wrapText="1"/>
    </xf>
    <xf numFmtId="49" fontId="1" fillId="2" borderId="12" xfId="0" applyNumberFormat="1" applyFont="1" applyFill="1" applyBorder="1" applyAlignment="1">
      <alignment horizontal="center" vertical="center" wrapText="1"/>
    </xf>
    <xf numFmtId="49" fontId="2" fillId="2" borderId="16" xfId="0" applyNumberFormat="1" applyFont="1" applyFill="1" applyBorder="1" applyAlignment="1">
      <alignment horizontal="left" wrapText="1"/>
    </xf>
    <xf numFmtId="49" fontId="2" fillId="2" borderId="17" xfId="0" applyNumberFormat="1" applyFont="1" applyFill="1" applyBorder="1" applyAlignment="1">
      <alignment horizontal="left" wrapText="1"/>
    </xf>
    <xf numFmtId="49" fontId="2" fillId="2" borderId="18" xfId="0" applyNumberFormat="1" applyFont="1" applyFill="1" applyBorder="1" applyAlignment="1">
      <alignment horizontal="left" wrapText="1"/>
    </xf>
    <xf numFmtId="49" fontId="2" fillId="2" borderId="7" xfId="0" applyNumberFormat="1" applyFont="1" applyFill="1" applyBorder="1" applyAlignment="1">
      <alignment horizontal="center" vertical="top"/>
    </xf>
    <xf numFmtId="49" fontId="2" fillId="2" borderId="8" xfId="0" applyNumberFormat="1" applyFont="1" applyFill="1" applyBorder="1" applyAlignment="1">
      <alignment horizontal="center" vertical="top"/>
    </xf>
    <xf numFmtId="49" fontId="2" fillId="2" borderId="9" xfId="0" applyNumberFormat="1" applyFont="1" applyFill="1" applyBorder="1" applyAlignment="1">
      <alignment horizontal="center"/>
    </xf>
    <xf numFmtId="49" fontId="2" fillId="2" borderId="12" xfId="0" applyNumberFormat="1" applyFont="1" applyFill="1" applyBorder="1" applyAlignment="1">
      <alignment horizontal="center"/>
    </xf>
    <xf numFmtId="49" fontId="2" fillId="2" borderId="10" xfId="0" applyNumberFormat="1" applyFont="1" applyFill="1" applyBorder="1" applyAlignment="1">
      <alignment horizontal="center"/>
    </xf>
    <xf numFmtId="49" fontId="2" fillId="2" borderId="16" xfId="0" applyNumberFormat="1" applyFont="1" applyFill="1" applyBorder="1" applyAlignment="1">
      <alignment horizontal="left"/>
    </xf>
    <xf numFmtId="49" fontId="2" fillId="2" borderId="17" xfId="0" applyNumberFormat="1" applyFont="1" applyFill="1" applyBorder="1" applyAlignment="1">
      <alignment horizontal="left"/>
    </xf>
    <xf numFmtId="49" fontId="2" fillId="2" borderId="18" xfId="0" applyNumberFormat="1" applyFont="1" applyFill="1" applyBorder="1" applyAlignment="1">
      <alignment horizontal="left"/>
    </xf>
    <xf numFmtId="49" fontId="2" fillId="2" borderId="0" xfId="0" applyNumberFormat="1" applyFont="1" applyFill="1" applyAlignment="1">
      <alignment horizontal="left" vertical="center"/>
    </xf>
    <xf numFmtId="49" fontId="2" fillId="2" borderId="0" xfId="0" applyNumberFormat="1" applyFont="1" applyFill="1" applyAlignment="1">
      <alignment horizontal="left" vertical="center" wrapText="1"/>
    </xf>
    <xf numFmtId="49" fontId="1" fillId="2" borderId="11" xfId="0" applyNumberFormat="1" applyFont="1" applyFill="1" applyBorder="1" applyAlignment="1">
      <alignment horizontal="center" vertical="center" wrapText="1"/>
    </xf>
    <xf numFmtId="49" fontId="1" fillId="2" borderId="13" xfId="0" applyNumberFormat="1" applyFont="1" applyFill="1" applyBorder="1" applyAlignment="1">
      <alignment horizontal="center" vertical="center" wrapText="1"/>
    </xf>
    <xf numFmtId="49" fontId="1" fillId="2" borderId="4" xfId="0" applyNumberFormat="1" applyFont="1" applyFill="1" applyBorder="1" applyAlignment="1">
      <alignment horizontal="center" vertical="center" wrapText="1"/>
    </xf>
    <xf numFmtId="49" fontId="1" fillId="2" borderId="15" xfId="0" applyNumberFormat="1" applyFont="1" applyFill="1" applyBorder="1" applyAlignment="1">
      <alignment horizontal="center" vertical="center" wrapText="1"/>
    </xf>
    <xf numFmtId="49" fontId="1" fillId="2" borderId="6" xfId="0" applyNumberFormat="1" applyFont="1" applyFill="1" applyBorder="1" applyAlignment="1">
      <alignment horizontal="center" vertical="center" wrapText="1"/>
    </xf>
    <xf numFmtId="49" fontId="7" fillId="2" borderId="0" xfId="0" applyNumberFormat="1" applyFont="1" applyFill="1" applyAlignment="1">
      <alignment horizontal="left" vertical="top"/>
    </xf>
    <xf numFmtId="0" fontId="1" fillId="2" borderId="7" xfId="0" applyFont="1" applyFill="1" applyBorder="1" applyAlignment="1">
      <alignment horizontal="center" vertical="center" wrapText="1"/>
    </xf>
    <xf numFmtId="0" fontId="1" fillId="2" borderId="8" xfId="0" applyFont="1" applyFill="1" applyBorder="1" applyAlignment="1">
      <alignment horizontal="center" vertical="center" wrapText="1"/>
    </xf>
    <xf numFmtId="49" fontId="10" fillId="2" borderId="0" xfId="0" applyNumberFormat="1" applyFont="1" applyFill="1" applyAlignment="1">
      <alignment horizontal="left" vertical="top"/>
    </xf>
    <xf numFmtId="49" fontId="1" fillId="2" borderId="13" xfId="0" applyNumberFormat="1" applyFont="1" applyFill="1" applyBorder="1" applyAlignment="1">
      <alignment horizontal="center"/>
    </xf>
    <xf numFmtId="49" fontId="1" fillId="2" borderId="4" xfId="0" applyNumberFormat="1" applyFont="1" applyFill="1" applyBorder="1" applyAlignment="1">
      <alignment horizontal="center"/>
    </xf>
    <xf numFmtId="49" fontId="1" fillId="2" borderId="15" xfId="0" applyNumberFormat="1" applyFont="1" applyFill="1" applyBorder="1" applyAlignment="1">
      <alignment horizontal="center"/>
    </xf>
    <xf numFmtId="49" fontId="1" fillId="2" borderId="6" xfId="0" applyNumberFormat="1" applyFont="1" applyFill="1" applyBorder="1" applyAlignment="1">
      <alignment horizontal="center"/>
    </xf>
    <xf numFmtId="49" fontId="1" fillId="2" borderId="13" xfId="0" applyNumberFormat="1" applyFont="1" applyFill="1" applyBorder="1" applyAlignment="1">
      <alignment horizontal="center" wrapText="1"/>
    </xf>
    <xf numFmtId="49" fontId="1" fillId="2" borderId="4" xfId="0" applyNumberFormat="1" applyFont="1" applyFill="1" applyBorder="1" applyAlignment="1">
      <alignment horizontal="center" wrapText="1"/>
    </xf>
    <xf numFmtId="49" fontId="1" fillId="2" borderId="15" xfId="0" applyNumberFormat="1" applyFont="1" applyFill="1" applyBorder="1" applyAlignment="1">
      <alignment horizontal="center" wrapText="1"/>
    </xf>
    <xf numFmtId="49" fontId="1" fillId="2" borderId="6" xfId="0" applyNumberFormat="1" applyFont="1" applyFill="1" applyBorder="1" applyAlignment="1">
      <alignment horizontal="center" wrapText="1"/>
    </xf>
    <xf numFmtId="49" fontId="2" fillId="2" borderId="9" xfId="0" applyNumberFormat="1" applyFont="1" applyFill="1" applyBorder="1" applyAlignment="1">
      <alignment horizontal="center" vertical="center"/>
    </xf>
    <xf numFmtId="49" fontId="2" fillId="2" borderId="10" xfId="0" applyNumberFormat="1" applyFont="1" applyFill="1" applyBorder="1" applyAlignment="1">
      <alignment horizontal="center" vertical="center"/>
    </xf>
    <xf numFmtId="0" fontId="2" fillId="2" borderId="7"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49" fontId="2" fillId="2" borderId="11" xfId="0" applyNumberFormat="1" applyFont="1" applyFill="1" applyBorder="1" applyAlignment="1">
      <alignment horizontal="center" vertical="center" wrapText="1"/>
    </xf>
    <xf numFmtId="49" fontId="2" fillId="2" borderId="12" xfId="0" applyNumberFormat="1" applyFont="1" applyFill="1" applyBorder="1" applyAlignment="1">
      <alignment horizontal="center" vertical="center"/>
    </xf>
    <xf numFmtId="0" fontId="2" fillId="2" borderId="9" xfId="0" applyFont="1" applyFill="1" applyBorder="1" applyAlignment="1">
      <alignment horizontal="center" vertical="center" wrapText="1"/>
    </xf>
    <xf numFmtId="0" fontId="2" fillId="2" borderId="10" xfId="0" applyFont="1" applyFill="1" applyBorder="1" applyAlignment="1">
      <alignment horizontal="center" vertical="center" wrapText="1"/>
    </xf>
    <xf numFmtId="49" fontId="8" fillId="2" borderId="0" xfId="0" applyNumberFormat="1" applyFont="1" applyFill="1" applyAlignment="1">
      <alignment horizontal="center" vertical="center" wrapText="1"/>
    </xf>
    <xf numFmtId="49" fontId="2" fillId="2" borderId="19" xfId="0" applyNumberFormat="1" applyFont="1" applyFill="1" applyBorder="1" applyAlignment="1">
      <alignment horizontal="center" vertical="center"/>
    </xf>
    <xf numFmtId="0" fontId="2" fillId="2" borderId="19" xfId="0" applyFont="1" applyFill="1" applyBorder="1" applyAlignment="1">
      <alignment horizontal="center" vertical="center" wrapText="1"/>
    </xf>
    <xf numFmtId="0" fontId="2" fillId="2" borderId="4" xfId="0" applyFont="1" applyFill="1" applyBorder="1" applyAlignment="1">
      <alignment horizontal="center" vertical="center" wrapText="1"/>
    </xf>
    <xf numFmtId="49" fontId="7" fillId="2" borderId="9" xfId="0" applyNumberFormat="1" applyFont="1" applyFill="1" applyBorder="1" applyAlignment="1">
      <alignment horizontal="center"/>
    </xf>
    <xf numFmtId="49" fontId="7" fillId="2" borderId="12" xfId="0" applyNumberFormat="1" applyFont="1" applyFill="1" applyBorder="1" applyAlignment="1">
      <alignment horizontal="center"/>
    </xf>
    <xf numFmtId="49" fontId="7" fillId="2" borderId="10" xfId="0" applyNumberFormat="1" applyFont="1" applyFill="1" applyBorder="1" applyAlignment="1">
      <alignment horizontal="center"/>
    </xf>
    <xf numFmtId="0" fontId="1" fillId="2" borderId="9" xfId="0" applyFont="1" applyFill="1" applyBorder="1" applyAlignment="1">
      <alignment horizontal="center" wrapText="1"/>
    </xf>
    <xf numFmtId="0" fontId="1" fillId="2" borderId="12" xfId="0" applyFont="1" applyFill="1" applyBorder="1" applyAlignment="1">
      <alignment horizontal="center" wrapText="1"/>
    </xf>
    <xf numFmtId="0" fontId="1" fillId="2" borderId="10" xfId="0" applyFont="1" applyFill="1" applyBorder="1" applyAlignment="1">
      <alignment horizontal="center" wrapText="1"/>
    </xf>
    <xf numFmtId="0" fontId="2" fillId="3" borderId="0" xfId="2" applyFont="1" applyFill="1" applyAlignment="1">
      <alignment horizontal="left" wrapText="1"/>
    </xf>
    <xf numFmtId="49" fontId="7" fillId="3" borderId="56" xfId="2" applyNumberFormat="1" applyFont="1" applyFill="1" applyBorder="1" applyAlignment="1">
      <alignment horizontal="left" vertical="center" wrapText="1"/>
    </xf>
    <xf numFmtId="49" fontId="7" fillId="2" borderId="0" xfId="0" applyNumberFormat="1" applyFont="1" applyFill="1" applyAlignment="1">
      <alignment horizontal="left"/>
    </xf>
    <xf numFmtId="49" fontId="2" fillId="2" borderId="20" xfId="0" applyNumberFormat="1" applyFont="1" applyFill="1" applyBorder="1" applyAlignment="1">
      <alignment horizontal="center" vertical="center" wrapText="1"/>
    </xf>
    <xf numFmtId="49" fontId="2" fillId="2" borderId="21" xfId="0" applyNumberFormat="1" applyFont="1" applyFill="1" applyBorder="1" applyAlignment="1">
      <alignment horizontal="center" vertical="center" wrapText="1"/>
    </xf>
    <xf numFmtId="49" fontId="11" fillId="2" borderId="22" xfId="0" applyNumberFormat="1" applyFont="1" applyFill="1" applyBorder="1" applyAlignment="1">
      <alignment horizontal="left"/>
    </xf>
    <xf numFmtId="49" fontId="11" fillId="2" borderId="23" xfId="0" applyNumberFormat="1" applyFont="1" applyFill="1" applyBorder="1" applyAlignment="1">
      <alignment horizontal="left"/>
    </xf>
    <xf numFmtId="49" fontId="7" fillId="2" borderId="0" xfId="0" applyNumberFormat="1" applyFont="1" applyFill="1" applyAlignment="1">
      <alignment horizontal="left" vertical="center"/>
    </xf>
    <xf numFmtId="177" fontId="5" fillId="2" borderId="9" xfId="0" applyNumberFormat="1" applyFont="1" applyFill="1" applyBorder="1" applyAlignment="1">
      <alignment horizontal="right"/>
    </xf>
    <xf numFmtId="177" fontId="5" fillId="2" borderId="10" xfId="0" applyNumberFormat="1" applyFont="1" applyFill="1" applyBorder="1" applyAlignment="1">
      <alignment horizontal="right"/>
    </xf>
    <xf numFmtId="49" fontId="2" fillId="2" borderId="13" xfId="0" applyNumberFormat="1" applyFont="1" applyFill="1" applyBorder="1" applyAlignment="1">
      <alignment horizontal="center" vertical="center"/>
    </xf>
    <xf numFmtId="49" fontId="2" fillId="2" borderId="15" xfId="0" applyNumberFormat="1" applyFont="1" applyFill="1" applyBorder="1" applyAlignment="1">
      <alignment horizontal="center" vertical="center"/>
    </xf>
    <xf numFmtId="0" fontId="2" fillId="2" borderId="0" xfId="0" applyFont="1" applyFill="1" applyAlignment="1">
      <alignment horizontal="left"/>
    </xf>
    <xf numFmtId="49" fontId="2" fillId="2" borderId="9" xfId="0" applyNumberFormat="1" applyFont="1" applyFill="1" applyBorder="1" applyAlignment="1">
      <alignment horizontal="left" vertical="center"/>
    </xf>
    <xf numFmtId="49" fontId="2" fillId="2" borderId="12" xfId="0" applyNumberFormat="1" applyFont="1" applyFill="1" applyBorder="1" applyAlignment="1">
      <alignment horizontal="left" vertical="center"/>
    </xf>
    <xf numFmtId="49" fontId="2" fillId="2" borderId="10" xfId="0" applyNumberFormat="1" applyFont="1" applyFill="1" applyBorder="1" applyAlignment="1">
      <alignment horizontal="left" vertical="center"/>
    </xf>
    <xf numFmtId="0" fontId="24" fillId="4" borderId="41" xfId="1" applyNumberFormat="1" applyFont="1" applyFill="1" applyBorder="1" applyAlignment="1">
      <alignment horizontal="left" vertical="center" wrapText="1"/>
    </xf>
    <xf numFmtId="0" fontId="24" fillId="4" borderId="43" xfId="1" applyNumberFormat="1" applyFont="1" applyFill="1" applyBorder="1" applyAlignment="1">
      <alignment horizontal="left" vertical="center" wrapText="1"/>
    </xf>
    <xf numFmtId="0" fontId="22" fillId="0" borderId="39" xfId="1" applyNumberFormat="1" applyFont="1" applyFill="1" applyBorder="1" applyAlignment="1">
      <alignment horizontal="center" vertical="center"/>
    </xf>
    <xf numFmtId="0" fontId="22" fillId="0" borderId="40" xfId="1" applyNumberFormat="1" applyFont="1" applyFill="1" applyBorder="1" applyAlignment="1">
      <alignment horizontal="center" vertical="center"/>
    </xf>
    <xf numFmtId="0" fontId="24" fillId="0" borderId="41" xfId="1" applyNumberFormat="1" applyFont="1" applyFill="1" applyBorder="1" applyAlignment="1">
      <alignment horizontal="left" vertical="center" wrapText="1"/>
    </xf>
    <xf numFmtId="0" fontId="24" fillId="0" borderId="38" xfId="1" applyNumberFormat="1" applyFont="1" applyFill="1" applyBorder="1" applyAlignment="1">
      <alignment horizontal="center" vertical="center"/>
    </xf>
    <xf numFmtId="0" fontId="24" fillId="0" borderId="41" xfId="1" applyNumberFormat="1" applyFont="1" applyFill="1" applyBorder="1" applyAlignment="1">
      <alignment horizontal="center" vertical="center"/>
    </xf>
    <xf numFmtId="0" fontId="24" fillId="0" borderId="39" xfId="1" applyNumberFormat="1" applyFont="1" applyFill="1" applyBorder="1" applyAlignment="1">
      <alignment horizontal="center" vertical="center"/>
    </xf>
    <xf numFmtId="0" fontId="24" fillId="0" borderId="24" xfId="1" applyNumberFormat="1" applyFont="1" applyFill="1" applyBorder="1" applyAlignment="1">
      <alignment horizontal="center" vertical="center"/>
    </xf>
    <xf numFmtId="0" fontId="24" fillId="7" borderId="50" xfId="1" applyNumberFormat="1" applyFont="1" applyFill="1" applyBorder="1" applyAlignment="1">
      <alignment horizontal="center" vertical="center" wrapText="1"/>
    </xf>
    <xf numFmtId="0" fontId="24" fillId="7" borderId="46" xfId="1" applyNumberFormat="1" applyFont="1" applyFill="1" applyBorder="1" applyAlignment="1">
      <alignment horizontal="center" vertical="center" wrapText="1"/>
    </xf>
    <xf numFmtId="0" fontId="24" fillId="7" borderId="49" xfId="1" applyNumberFormat="1" applyFont="1" applyFill="1" applyBorder="1" applyAlignment="1">
      <alignment horizontal="center" vertical="center"/>
    </xf>
    <xf numFmtId="0" fontId="24" fillId="7" borderId="48" xfId="1" applyNumberFormat="1" applyFont="1" applyFill="1" applyBorder="1" applyAlignment="1">
      <alignment horizontal="center" vertical="center"/>
    </xf>
    <xf numFmtId="0" fontId="24" fillId="7" borderId="47" xfId="1" applyNumberFormat="1" applyFont="1" applyFill="1" applyBorder="1" applyAlignment="1">
      <alignment horizontal="center" vertical="center"/>
    </xf>
    <xf numFmtId="0" fontId="22" fillId="4" borderId="51" xfId="1" applyNumberFormat="1" applyFont="1" applyFill="1" applyBorder="1" applyAlignment="1">
      <alignment horizontal="left" vertical="center"/>
    </xf>
    <xf numFmtId="0" fontId="16" fillId="8" borderId="29" xfId="10" applyFont="1" applyFill="1" applyBorder="1" applyAlignment="1">
      <alignment horizontal="center" vertical="center" wrapText="1"/>
    </xf>
    <xf numFmtId="0" fontId="16" fillId="8" borderId="25" xfId="10" applyFont="1" applyFill="1" applyBorder="1" applyAlignment="1">
      <alignment horizontal="center" vertical="center" wrapText="1"/>
    </xf>
    <xf numFmtId="0" fontId="16" fillId="8" borderId="24" xfId="10" applyFont="1" applyFill="1" applyBorder="1" applyAlignment="1">
      <alignment horizontal="center" vertical="center"/>
    </xf>
    <xf numFmtId="0" fontId="24" fillId="8" borderId="29" xfId="1" applyNumberFormat="1" applyFont="1" applyFill="1" applyBorder="1" applyAlignment="1">
      <alignment horizontal="center" vertical="center" wrapText="1"/>
    </xf>
    <xf numFmtId="0" fontId="24" fillId="8" borderId="25" xfId="1" applyNumberFormat="1" applyFont="1" applyFill="1" applyBorder="1" applyAlignment="1">
      <alignment horizontal="center" vertical="center" wrapText="1"/>
    </xf>
    <xf numFmtId="0" fontId="26" fillId="0" borderId="0" xfId="1" applyNumberFormat="1" applyFont="1" applyBorder="1" applyAlignment="1">
      <alignment horizontal="left" vertical="top"/>
    </xf>
    <xf numFmtId="0" fontId="16" fillId="8" borderId="24" xfId="10" applyFont="1" applyFill="1" applyBorder="1" applyAlignment="1">
      <alignment horizontal="center" vertical="center" wrapText="1"/>
    </xf>
    <xf numFmtId="183" fontId="16" fillId="8" borderId="24" xfId="1" applyFont="1" applyFill="1" applyBorder="1" applyAlignment="1">
      <alignment horizontal="center" vertical="center" wrapText="1"/>
    </xf>
    <xf numFmtId="0" fontId="22" fillId="4" borderId="0" xfId="1" applyNumberFormat="1" applyFont="1" applyFill="1" applyBorder="1" applyAlignment="1">
      <alignment horizontal="left" vertical="center"/>
    </xf>
    <xf numFmtId="0" fontId="24" fillId="8" borderId="24" xfId="1" applyNumberFormat="1" applyFont="1" applyFill="1" applyBorder="1" applyAlignment="1">
      <alignment horizontal="center" vertical="center" wrapText="1"/>
    </xf>
    <xf numFmtId="0" fontId="24" fillId="8" borderId="26" xfId="1" applyNumberFormat="1" applyFont="1" applyFill="1" applyBorder="1" applyAlignment="1">
      <alignment horizontal="center" vertical="center" wrapText="1"/>
    </xf>
    <xf numFmtId="0" fontId="24" fillId="8" borderId="28" xfId="1" applyNumberFormat="1" applyFont="1" applyFill="1" applyBorder="1" applyAlignment="1">
      <alignment horizontal="center" vertical="center" wrapText="1"/>
    </xf>
    <xf numFmtId="0" fontId="24" fillId="8" borderId="30" xfId="1" applyNumberFormat="1" applyFont="1" applyFill="1" applyBorder="1" applyAlignment="1">
      <alignment horizontal="center" vertical="center" wrapText="1"/>
    </xf>
    <xf numFmtId="0" fontId="24" fillId="8" borderId="53" xfId="1" applyNumberFormat="1" applyFont="1" applyFill="1" applyBorder="1" applyAlignment="1">
      <alignment horizontal="center" vertical="center" wrapText="1"/>
    </xf>
    <xf numFmtId="0" fontId="24" fillId="8" borderId="52" xfId="1" applyNumberFormat="1" applyFont="1" applyFill="1" applyBorder="1" applyAlignment="1">
      <alignment horizontal="center" vertical="center" wrapText="1"/>
    </xf>
    <xf numFmtId="0" fontId="24" fillId="0" borderId="24" xfId="1" applyNumberFormat="1" applyFont="1" applyBorder="1" applyAlignment="1">
      <alignment horizontal="center"/>
    </xf>
    <xf numFmtId="0" fontId="22" fillId="4" borderId="24" xfId="1" applyNumberFormat="1" applyFont="1" applyFill="1" applyBorder="1" applyAlignment="1">
      <alignment horizontal="center" vertical="center"/>
    </xf>
    <xf numFmtId="0" fontId="24" fillId="8" borderId="24" xfId="1" applyNumberFormat="1" applyFont="1" applyFill="1" applyBorder="1" applyAlignment="1">
      <alignment horizontal="center"/>
    </xf>
    <xf numFmtId="0" fontId="16" fillId="8" borderId="26" xfId="10" applyFont="1" applyFill="1" applyBorder="1" applyAlignment="1">
      <alignment horizontal="center" vertical="center"/>
    </xf>
    <xf numFmtId="0" fontId="16" fillId="8" borderId="28" xfId="10" applyFont="1" applyFill="1" applyBorder="1" applyAlignment="1">
      <alignment horizontal="center" vertical="center"/>
    </xf>
    <xf numFmtId="0" fontId="16" fillId="8" borderId="26" xfId="10" applyFont="1" applyFill="1" applyBorder="1" applyAlignment="1">
      <alignment horizontal="center" vertical="center" wrapText="1"/>
    </xf>
    <xf numFmtId="0" fontId="16" fillId="8" borderId="28" xfId="10" applyFont="1" applyFill="1" applyBorder="1" applyAlignment="1">
      <alignment horizontal="center" vertical="center" wrapText="1"/>
    </xf>
    <xf numFmtId="0" fontId="24" fillId="8" borderId="0" xfId="1" applyNumberFormat="1" applyFont="1" applyFill="1" applyBorder="1" applyAlignment="1">
      <alignment horizontal="center" vertical="center" wrapText="1"/>
    </xf>
    <xf numFmtId="0" fontId="24" fillId="8" borderId="51" xfId="1" applyNumberFormat="1" applyFont="1" applyFill="1" applyBorder="1" applyAlignment="1">
      <alignment horizontal="center" vertical="center" wrapText="1"/>
    </xf>
    <xf numFmtId="183" fontId="18" fillId="0" borderId="0" xfId="1" applyFont="1" applyAlignment="1">
      <alignment horizontal="left" wrapText="1"/>
    </xf>
    <xf numFmtId="0" fontId="24" fillId="8" borderId="27" xfId="1" applyNumberFormat="1" applyFont="1" applyFill="1" applyBorder="1" applyAlignment="1">
      <alignment horizontal="center" vertical="center" wrapText="1"/>
    </xf>
    <xf numFmtId="0" fontId="24" fillId="8" borderId="26" xfId="1" applyNumberFormat="1" applyFont="1" applyFill="1" applyBorder="1" applyAlignment="1">
      <alignment horizontal="center"/>
    </xf>
    <xf numFmtId="0" fontId="24" fillId="8" borderId="27" xfId="1" applyNumberFormat="1" applyFont="1" applyFill="1" applyBorder="1" applyAlignment="1">
      <alignment horizontal="center"/>
    </xf>
    <xf numFmtId="0" fontId="36" fillId="8" borderId="26" xfId="1" applyNumberFormat="1" applyFont="1" applyFill="1" applyBorder="1" applyAlignment="1">
      <alignment horizontal="center" vertical="center"/>
    </xf>
    <xf numFmtId="0" fontId="36" fillId="8" borderId="27" xfId="1" applyNumberFormat="1" applyFont="1" applyFill="1" applyBorder="1" applyAlignment="1">
      <alignment horizontal="center" vertical="center"/>
    </xf>
    <xf numFmtId="0" fontId="36" fillId="8" borderId="28" xfId="1" applyNumberFormat="1" applyFont="1" applyFill="1" applyBorder="1" applyAlignment="1">
      <alignment horizontal="center" vertical="center"/>
    </xf>
    <xf numFmtId="0" fontId="24" fillId="8" borderId="28" xfId="1" applyNumberFormat="1" applyFont="1" applyFill="1" applyBorder="1" applyAlignment="1">
      <alignment horizontal="center"/>
    </xf>
    <xf numFmtId="0" fontId="36" fillId="8" borderId="29" xfId="1" applyNumberFormat="1" applyFont="1" applyFill="1" applyBorder="1" applyAlignment="1">
      <alignment horizontal="center" vertical="center" wrapText="1"/>
    </xf>
    <xf numFmtId="0" fontId="36" fillId="8" borderId="32" xfId="1" applyNumberFormat="1" applyFont="1" applyFill="1" applyBorder="1" applyAlignment="1">
      <alignment horizontal="center" vertical="center" wrapText="1"/>
    </xf>
    <xf numFmtId="0" fontId="36" fillId="8" borderId="25" xfId="1" applyNumberFormat="1" applyFont="1" applyFill="1" applyBorder="1" applyAlignment="1">
      <alignment horizontal="center" vertical="center" wrapText="1"/>
    </xf>
    <xf numFmtId="17" fontId="16" fillId="8" borderId="24" xfId="9" applyNumberFormat="1" applyFont="1" applyFill="1" applyBorder="1" applyAlignment="1">
      <alignment horizontal="center" vertical="top" wrapText="1"/>
    </xf>
    <xf numFmtId="0" fontId="16" fillId="8" borderId="24" xfId="9" applyNumberFormat="1" applyFont="1" applyFill="1" applyBorder="1" applyAlignment="1">
      <alignment horizontal="center" vertical="top" wrapText="1"/>
    </xf>
    <xf numFmtId="192" fontId="16" fillId="0" borderId="24" xfId="1" applyNumberFormat="1" applyFont="1" applyFill="1" applyBorder="1" applyAlignment="1">
      <alignment horizontal="left" vertical="top" wrapText="1"/>
    </xf>
    <xf numFmtId="183" fontId="16" fillId="8" borderId="24" xfId="1" applyFont="1" applyFill="1" applyBorder="1" applyAlignment="1">
      <alignment horizontal="center" vertical="top" wrapText="1"/>
    </xf>
    <xf numFmtId="192" fontId="16" fillId="0" borderId="26" xfId="1" applyNumberFormat="1" applyFont="1" applyFill="1" applyBorder="1" applyAlignment="1">
      <alignment horizontal="left" vertical="top" wrapText="1"/>
    </xf>
    <xf numFmtId="192" fontId="16" fillId="0" borderId="27" xfId="1" applyNumberFormat="1" applyFont="1" applyFill="1" applyBorder="1" applyAlignment="1">
      <alignment horizontal="left" vertical="top" wrapText="1"/>
    </xf>
    <xf numFmtId="192" fontId="16" fillId="0" borderId="28" xfId="1" applyNumberFormat="1" applyFont="1" applyFill="1" applyBorder="1" applyAlignment="1">
      <alignment horizontal="left" vertical="top" wrapText="1"/>
    </xf>
    <xf numFmtId="183" fontId="23" fillId="0" borderId="0" xfId="1" applyFont="1" applyAlignment="1">
      <alignment horizontal="left"/>
    </xf>
    <xf numFmtId="183" fontId="37" fillId="0" borderId="24" xfId="1" applyFont="1" applyFill="1" applyBorder="1" applyAlignment="1">
      <alignment horizontal="center" vertical="top" wrapText="1"/>
    </xf>
    <xf numFmtId="183" fontId="16" fillId="0" borderId="26" xfId="1" applyFont="1" applyFill="1" applyBorder="1" applyAlignment="1">
      <alignment horizontal="left" vertical="top" wrapText="1"/>
    </xf>
    <xf numFmtId="183" fontId="16" fillId="0" borderId="27" xfId="1" applyFont="1" applyFill="1" applyBorder="1" applyAlignment="1">
      <alignment horizontal="left" vertical="top" wrapText="1"/>
    </xf>
    <xf numFmtId="183" fontId="16" fillId="0" borderId="28" xfId="1" applyFont="1" applyFill="1" applyBorder="1" applyAlignment="1">
      <alignment horizontal="left" vertical="top" wrapText="1"/>
    </xf>
    <xf numFmtId="183" fontId="16" fillId="0" borderId="24" xfId="1" applyFont="1" applyFill="1" applyBorder="1" applyAlignment="1">
      <alignment horizontal="left" vertical="top" wrapText="1"/>
    </xf>
    <xf numFmtId="192" fontId="16" fillId="0" borderId="24" xfId="1" applyNumberFormat="1" applyFont="1" applyFill="1" applyBorder="1" applyAlignment="1">
      <alignment horizontal="center" vertical="top" wrapText="1"/>
    </xf>
    <xf numFmtId="183" fontId="19" fillId="0" borderId="0" xfId="1" applyFont="1" applyFill="1" applyBorder="1" applyAlignment="1">
      <alignment horizontal="left"/>
    </xf>
    <xf numFmtId="183" fontId="36" fillId="8" borderId="24" xfId="1" applyFont="1" applyFill="1" applyBorder="1" applyAlignment="1">
      <alignment horizontal="center" vertical="center"/>
    </xf>
    <xf numFmtId="183" fontId="16" fillId="8" borderId="24" xfId="1" applyFont="1" applyFill="1" applyBorder="1"/>
    <xf numFmtId="183" fontId="16" fillId="0" borderId="26" xfId="1" applyFont="1" applyFill="1" applyBorder="1" applyAlignment="1">
      <alignment horizontal="center"/>
    </xf>
    <xf numFmtId="183" fontId="16" fillId="0" borderId="27" xfId="1" applyFont="1" applyFill="1" applyBorder="1" applyAlignment="1">
      <alignment horizontal="center"/>
    </xf>
    <xf numFmtId="183" fontId="16" fillId="0" borderId="28" xfId="1" applyFont="1" applyFill="1" applyBorder="1" applyAlignment="1">
      <alignment horizontal="center"/>
    </xf>
    <xf numFmtId="0" fontId="23" fillId="0" borderId="0" xfId="1" applyNumberFormat="1" applyFont="1" applyFill="1" applyAlignment="1">
      <alignment horizontal="left" wrapText="1"/>
    </xf>
    <xf numFmtId="183" fontId="36" fillId="0" borderId="55" xfId="1" applyFont="1" applyBorder="1" applyAlignment="1">
      <alignment horizontal="center" vertical="top"/>
    </xf>
    <xf numFmtId="183" fontId="36" fillId="0" borderId="27" xfId="1" applyFont="1" applyBorder="1" applyAlignment="1">
      <alignment horizontal="center" vertical="top"/>
    </xf>
    <xf numFmtId="183" fontId="36" fillId="0" borderId="28" xfId="1" applyFont="1" applyBorder="1" applyAlignment="1">
      <alignment horizontal="center" vertical="top"/>
    </xf>
    <xf numFmtId="199" fontId="36" fillId="4" borderId="26" xfId="1" applyNumberFormat="1" applyFont="1" applyFill="1" applyBorder="1" applyAlignment="1">
      <alignment horizontal="center" vertical="top"/>
    </xf>
    <xf numFmtId="199" fontId="36" fillId="4" borderId="27" xfId="1" applyNumberFormat="1" applyFont="1" applyFill="1" applyBorder="1" applyAlignment="1">
      <alignment horizontal="center" vertical="top"/>
    </xf>
    <xf numFmtId="183" fontId="36" fillId="4" borderId="24" xfId="1" applyFont="1" applyFill="1" applyBorder="1" applyAlignment="1">
      <alignment horizontal="center" vertical="top"/>
    </xf>
    <xf numFmtId="183" fontId="16" fillId="8" borderId="29" xfId="1" applyFont="1" applyFill="1" applyBorder="1" applyAlignment="1">
      <alignment horizontal="center" vertical="center" wrapText="1"/>
    </xf>
    <xf numFmtId="49" fontId="5" fillId="2" borderId="14" xfId="0" applyNumberFormat="1" applyFont="1" applyFill="1" applyBorder="1" applyAlignment="1">
      <alignment horizontal="left" vertical="center" wrapText="1"/>
    </xf>
    <xf numFmtId="49" fontId="5" fillId="2" borderId="0" xfId="0" applyNumberFormat="1" applyFont="1" applyFill="1" applyBorder="1" applyAlignment="1">
      <alignment horizontal="left" vertical="center" wrapText="1"/>
    </xf>
    <xf numFmtId="183" fontId="19" fillId="5" borderId="26" xfId="3" applyFont="1" applyFill="1" applyBorder="1" applyAlignment="1">
      <alignment horizontal="left" vertical="top" wrapText="1"/>
    </xf>
    <xf numFmtId="183" fontId="19" fillId="5" borderId="27" xfId="3" applyFont="1" applyFill="1" applyBorder="1" applyAlignment="1">
      <alignment horizontal="left" vertical="top" wrapText="1"/>
    </xf>
    <xf numFmtId="183" fontId="19" fillId="5" borderId="34" xfId="3" applyFont="1" applyFill="1" applyBorder="1" applyAlignment="1">
      <alignment horizontal="left" vertical="top" wrapText="1"/>
    </xf>
    <xf numFmtId="184" fontId="18" fillId="5" borderId="26" xfId="4" applyNumberFormat="1" applyFont="1" applyFill="1" applyBorder="1" applyAlignment="1">
      <alignment horizontal="center" wrapText="1"/>
    </xf>
    <xf numFmtId="184" fontId="18" fillId="5" borderId="28" xfId="4" applyNumberFormat="1" applyFont="1" applyFill="1" applyBorder="1" applyAlignment="1">
      <alignment horizontal="center" wrapText="1"/>
    </xf>
    <xf numFmtId="166" fontId="18" fillId="5" borderId="26" xfId="3" applyNumberFormat="1" applyFont="1" applyFill="1" applyBorder="1" applyAlignment="1">
      <alignment horizontal="center" vertical="center" wrapText="1"/>
    </xf>
    <xf numFmtId="166" fontId="18" fillId="5" borderId="28" xfId="3" applyNumberFormat="1" applyFont="1" applyFill="1" applyBorder="1" applyAlignment="1">
      <alignment horizontal="center" vertical="center" wrapText="1"/>
    </xf>
    <xf numFmtId="183" fontId="19" fillId="5" borderId="35" xfId="3" applyFont="1" applyFill="1" applyBorder="1" applyAlignment="1">
      <alignment horizontal="left" vertical="top"/>
    </xf>
    <xf numFmtId="183" fontId="19" fillId="5" borderId="36" xfId="3" applyFont="1" applyFill="1" applyBorder="1" applyAlignment="1">
      <alignment horizontal="left" vertical="top"/>
    </xf>
    <xf numFmtId="183" fontId="19" fillId="5" borderId="37" xfId="3" applyFont="1" applyFill="1" applyBorder="1" applyAlignment="1">
      <alignment horizontal="left" vertical="top"/>
    </xf>
  </cellXfs>
  <cellStyles count="14">
    <cellStyle name="Comma 2" xfId="9"/>
    <cellStyle name="Indian Comma" xfId="5"/>
    <cellStyle name="Indian Comma 10" xfId="13"/>
    <cellStyle name="Normal" xfId="0" builtinId="0"/>
    <cellStyle name="Normal 13 27" xfId="1"/>
    <cellStyle name="Normal 2" xfId="2"/>
    <cellStyle name="Normal 3" xfId="12"/>
    <cellStyle name="Normal 3 144" xfId="10"/>
    <cellStyle name="Normal 5" xfId="7"/>
    <cellStyle name="Normal 6" xfId="4"/>
    <cellStyle name="Normal 60" xfId="11"/>
    <cellStyle name="Normal 8" xfId="8"/>
    <cellStyle name="Normal_tables-oct" xfId="3"/>
    <cellStyle name="Percent 2"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styles" Target="styles.xml"/><Relationship Id="rId5" Type="http://schemas.openxmlformats.org/officeDocument/2006/relationships/worksheet" Target="worksheets/sheet5.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theme" Target="theme/theme1.xml"/><Relationship Id="rId8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sharedStrings" Target="sharedString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79"/>
  <sheetViews>
    <sheetView tabSelected="1" zoomScaleNormal="100" workbookViewId="0">
      <selection activeCell="B88" sqref="B88"/>
    </sheetView>
  </sheetViews>
  <sheetFormatPr defaultRowHeight="12.75" x14ac:dyDescent="0.2"/>
  <cols>
    <col min="1" max="1" width="102.140625" bestFit="1" customWidth="1"/>
    <col min="2" max="2" width="21.140625" bestFit="1" customWidth="1"/>
    <col min="3" max="3" width="4.7109375" bestFit="1" customWidth="1"/>
  </cols>
  <sheetData>
    <row r="1" spans="1:2" ht="15.75" customHeight="1" x14ac:dyDescent="0.2">
      <c r="A1" s="1" t="s">
        <v>0</v>
      </c>
    </row>
    <row r="2" spans="1:2" s="4" customFormat="1" ht="18.75" customHeight="1" x14ac:dyDescent="0.2">
      <c r="A2" s="2" t="s">
        <v>1</v>
      </c>
      <c r="B2" s="2" t="s">
        <v>2</v>
      </c>
    </row>
    <row r="3" spans="1:2" s="4" customFormat="1" ht="18" customHeight="1" x14ac:dyDescent="0.2">
      <c r="A3" s="3" t="s">
        <v>3</v>
      </c>
      <c r="B3" s="3" t="s">
        <v>4</v>
      </c>
    </row>
    <row r="4" spans="1:2" s="4" customFormat="1" ht="18" customHeight="1" x14ac:dyDescent="0.2">
      <c r="A4" s="3" t="s">
        <v>5</v>
      </c>
      <c r="B4" s="3" t="s">
        <v>4</v>
      </c>
    </row>
    <row r="5" spans="1:2" s="4" customFormat="1" ht="18" customHeight="1" x14ac:dyDescent="0.2">
      <c r="A5" s="3" t="s">
        <v>6</v>
      </c>
      <c r="B5" s="3" t="s">
        <v>4</v>
      </c>
    </row>
    <row r="6" spans="1:2" s="4" customFormat="1" ht="18" customHeight="1" x14ac:dyDescent="0.2">
      <c r="A6" s="3" t="s">
        <v>7</v>
      </c>
      <c r="B6" s="3" t="s">
        <v>4</v>
      </c>
    </row>
    <row r="7" spans="1:2" s="4" customFormat="1" ht="18" customHeight="1" x14ac:dyDescent="0.2">
      <c r="A7" s="3" t="s">
        <v>8</v>
      </c>
      <c r="B7" s="3" t="s">
        <v>4</v>
      </c>
    </row>
    <row r="8" spans="1:2" s="4" customFormat="1" ht="18" customHeight="1" x14ac:dyDescent="0.2">
      <c r="A8" s="3" t="s">
        <v>9</v>
      </c>
      <c r="B8" s="3" t="s">
        <v>4</v>
      </c>
    </row>
    <row r="9" spans="1:2" s="4" customFormat="1" ht="18" customHeight="1" x14ac:dyDescent="0.2">
      <c r="A9" s="3" t="s">
        <v>10</v>
      </c>
      <c r="B9" s="3" t="s">
        <v>4</v>
      </c>
    </row>
    <row r="10" spans="1:2" s="4" customFormat="1" ht="18" customHeight="1" x14ac:dyDescent="0.2">
      <c r="A10" s="3" t="s">
        <v>11</v>
      </c>
      <c r="B10" s="3" t="s">
        <v>4</v>
      </c>
    </row>
    <row r="11" spans="1:2" s="4" customFormat="1" ht="18" customHeight="1" x14ac:dyDescent="0.2">
      <c r="A11" s="3" t="s">
        <v>12</v>
      </c>
      <c r="B11" s="3" t="s">
        <v>4</v>
      </c>
    </row>
    <row r="12" spans="1:2" s="4" customFormat="1" ht="18" customHeight="1" x14ac:dyDescent="0.2">
      <c r="A12" s="3" t="s">
        <v>13</v>
      </c>
      <c r="B12" s="3" t="s">
        <v>4</v>
      </c>
    </row>
    <row r="13" spans="1:2" s="4" customFormat="1" ht="18" customHeight="1" x14ac:dyDescent="0.2">
      <c r="A13" s="3" t="s">
        <v>14</v>
      </c>
      <c r="B13" s="3" t="s">
        <v>4</v>
      </c>
    </row>
    <row r="14" spans="1:2" s="4" customFormat="1" ht="18" customHeight="1" x14ac:dyDescent="0.2">
      <c r="A14" s="3" t="s">
        <v>15</v>
      </c>
      <c r="B14" s="3" t="s">
        <v>4</v>
      </c>
    </row>
    <row r="15" spans="1:2" s="4" customFormat="1" ht="18" customHeight="1" x14ac:dyDescent="0.2">
      <c r="A15" s="3" t="s">
        <v>16</v>
      </c>
      <c r="B15" s="3" t="s">
        <v>4</v>
      </c>
    </row>
    <row r="16" spans="1:2" s="4" customFormat="1" ht="18" customHeight="1" x14ac:dyDescent="0.2">
      <c r="A16" s="3" t="s">
        <v>17</v>
      </c>
      <c r="B16" s="3" t="s">
        <v>4</v>
      </c>
    </row>
    <row r="17" spans="1:2" s="4" customFormat="1" ht="18" customHeight="1" x14ac:dyDescent="0.2">
      <c r="A17" s="3" t="s">
        <v>18</v>
      </c>
      <c r="B17" s="3" t="s">
        <v>4</v>
      </c>
    </row>
    <row r="18" spans="1:2" s="4" customFormat="1" ht="18" customHeight="1" x14ac:dyDescent="0.2">
      <c r="A18" s="3" t="s">
        <v>19</v>
      </c>
      <c r="B18" s="3" t="s">
        <v>4</v>
      </c>
    </row>
    <row r="19" spans="1:2" s="4" customFormat="1" ht="18" customHeight="1" x14ac:dyDescent="0.2">
      <c r="A19" s="3" t="s">
        <v>20</v>
      </c>
      <c r="B19" s="3" t="s">
        <v>4</v>
      </c>
    </row>
    <row r="20" spans="1:2" s="4" customFormat="1" ht="18" customHeight="1" x14ac:dyDescent="0.2">
      <c r="A20" s="3" t="s">
        <v>21</v>
      </c>
      <c r="B20" s="3" t="s">
        <v>4</v>
      </c>
    </row>
    <row r="21" spans="1:2" s="4" customFormat="1" ht="18" customHeight="1" x14ac:dyDescent="0.2">
      <c r="A21" s="3" t="s">
        <v>22</v>
      </c>
      <c r="B21" s="3" t="s">
        <v>4</v>
      </c>
    </row>
    <row r="22" spans="1:2" s="4" customFormat="1" ht="18" customHeight="1" x14ac:dyDescent="0.2">
      <c r="A22" s="3" t="s">
        <v>23</v>
      </c>
      <c r="B22" s="3" t="s">
        <v>4</v>
      </c>
    </row>
    <row r="23" spans="1:2" s="4" customFormat="1" ht="18" customHeight="1" x14ac:dyDescent="0.2">
      <c r="A23" s="3" t="s">
        <v>24</v>
      </c>
      <c r="B23" s="3" t="s">
        <v>4</v>
      </c>
    </row>
    <row r="24" spans="1:2" s="4" customFormat="1" ht="18" customHeight="1" x14ac:dyDescent="0.2">
      <c r="A24" s="3" t="s">
        <v>25</v>
      </c>
      <c r="B24" s="3" t="s">
        <v>4</v>
      </c>
    </row>
    <row r="25" spans="1:2" s="4" customFormat="1" ht="18" customHeight="1" x14ac:dyDescent="0.2">
      <c r="A25" s="3" t="s">
        <v>26</v>
      </c>
      <c r="B25" s="3" t="s">
        <v>4</v>
      </c>
    </row>
    <row r="26" spans="1:2" s="4" customFormat="1" ht="18" customHeight="1" x14ac:dyDescent="0.2">
      <c r="A26" s="3" t="s">
        <v>27</v>
      </c>
      <c r="B26" s="3" t="s">
        <v>4</v>
      </c>
    </row>
    <row r="27" spans="1:2" s="4" customFormat="1" ht="18" customHeight="1" x14ac:dyDescent="0.2">
      <c r="A27" s="3" t="s">
        <v>28</v>
      </c>
      <c r="B27" s="3" t="s">
        <v>4</v>
      </c>
    </row>
    <row r="28" spans="1:2" s="4" customFormat="1" ht="18" customHeight="1" x14ac:dyDescent="0.2">
      <c r="A28" s="3" t="s">
        <v>29</v>
      </c>
      <c r="B28" s="3" t="s">
        <v>4</v>
      </c>
    </row>
    <row r="29" spans="1:2" s="4" customFormat="1" ht="18" customHeight="1" x14ac:dyDescent="0.2">
      <c r="A29" s="3" t="s">
        <v>30</v>
      </c>
      <c r="B29" s="3" t="s">
        <v>4</v>
      </c>
    </row>
    <row r="30" spans="1:2" s="4" customFormat="1" ht="18" customHeight="1" x14ac:dyDescent="0.2">
      <c r="A30" s="3" t="s">
        <v>31</v>
      </c>
      <c r="B30" s="3" t="s">
        <v>4</v>
      </c>
    </row>
    <row r="31" spans="1:2" s="4" customFormat="1" ht="18" customHeight="1" x14ac:dyDescent="0.2">
      <c r="A31" s="3" t="s">
        <v>32</v>
      </c>
      <c r="B31" s="3" t="s">
        <v>4</v>
      </c>
    </row>
    <row r="32" spans="1:2" s="4" customFormat="1" ht="18" customHeight="1" x14ac:dyDescent="0.2">
      <c r="A32" s="3" t="s">
        <v>33</v>
      </c>
      <c r="B32" s="3" t="s">
        <v>4</v>
      </c>
    </row>
    <row r="33" spans="1:2" s="4" customFormat="1" ht="18" customHeight="1" x14ac:dyDescent="0.2">
      <c r="A33" s="3" t="s">
        <v>34</v>
      </c>
      <c r="B33" s="3" t="s">
        <v>4</v>
      </c>
    </row>
    <row r="34" spans="1:2" s="4" customFormat="1" ht="18" customHeight="1" x14ac:dyDescent="0.2">
      <c r="A34" s="3" t="s">
        <v>35</v>
      </c>
      <c r="B34" s="3" t="s">
        <v>4</v>
      </c>
    </row>
    <row r="35" spans="1:2" s="4" customFormat="1" ht="18" customHeight="1" x14ac:dyDescent="0.2">
      <c r="A35" s="3" t="s">
        <v>36</v>
      </c>
      <c r="B35" s="3" t="s">
        <v>4</v>
      </c>
    </row>
    <row r="36" spans="1:2" s="4" customFormat="1" ht="18" customHeight="1" x14ac:dyDescent="0.2">
      <c r="A36" s="3" t="s">
        <v>37</v>
      </c>
      <c r="B36" s="3" t="s">
        <v>4</v>
      </c>
    </row>
    <row r="37" spans="1:2" s="4" customFormat="1" ht="18" customHeight="1" x14ac:dyDescent="0.2">
      <c r="A37" s="3" t="s">
        <v>38</v>
      </c>
      <c r="B37" s="3" t="s">
        <v>4</v>
      </c>
    </row>
    <row r="38" spans="1:2" s="4" customFormat="1" ht="18" customHeight="1" x14ac:dyDescent="0.2">
      <c r="A38" s="3" t="s">
        <v>39</v>
      </c>
      <c r="B38" s="3" t="s">
        <v>4</v>
      </c>
    </row>
    <row r="39" spans="1:2" s="4" customFormat="1" ht="18" customHeight="1" x14ac:dyDescent="0.2">
      <c r="A39" s="3" t="s">
        <v>40</v>
      </c>
      <c r="B39" s="3" t="s">
        <v>4</v>
      </c>
    </row>
    <row r="40" spans="1:2" s="4" customFormat="1" ht="18" customHeight="1" x14ac:dyDescent="0.2">
      <c r="A40" s="3" t="s">
        <v>41</v>
      </c>
      <c r="B40" s="3" t="s">
        <v>4</v>
      </c>
    </row>
    <row r="41" spans="1:2" s="4" customFormat="1" ht="18" customHeight="1" x14ac:dyDescent="0.2">
      <c r="A41" s="3" t="s">
        <v>42</v>
      </c>
      <c r="B41" s="3" t="s">
        <v>4</v>
      </c>
    </row>
    <row r="42" spans="1:2" s="4" customFormat="1" ht="18" customHeight="1" x14ac:dyDescent="0.2">
      <c r="A42" s="3" t="s">
        <v>43</v>
      </c>
      <c r="B42" s="3" t="s">
        <v>4</v>
      </c>
    </row>
    <row r="43" spans="1:2" s="4" customFormat="1" ht="18" customHeight="1" x14ac:dyDescent="0.2">
      <c r="A43" s="3" t="s">
        <v>44</v>
      </c>
      <c r="B43" s="3" t="s">
        <v>4</v>
      </c>
    </row>
    <row r="44" spans="1:2" s="4" customFormat="1" ht="18" customHeight="1" x14ac:dyDescent="0.2">
      <c r="A44" s="3" t="s">
        <v>45</v>
      </c>
      <c r="B44" s="3" t="s">
        <v>4</v>
      </c>
    </row>
    <row r="45" spans="1:2" s="4" customFormat="1" ht="18" customHeight="1" x14ac:dyDescent="0.2">
      <c r="A45" s="3" t="s">
        <v>46</v>
      </c>
      <c r="B45" s="3" t="s">
        <v>4</v>
      </c>
    </row>
    <row r="46" spans="1:2" s="4" customFormat="1" ht="18" customHeight="1" x14ac:dyDescent="0.2">
      <c r="A46" s="3" t="s">
        <v>47</v>
      </c>
      <c r="B46" s="3" t="s">
        <v>4</v>
      </c>
    </row>
    <row r="47" spans="1:2" s="4" customFormat="1" ht="18" customHeight="1" x14ac:dyDescent="0.2">
      <c r="A47" s="3" t="s">
        <v>48</v>
      </c>
      <c r="B47" s="3" t="s">
        <v>4</v>
      </c>
    </row>
    <row r="48" spans="1:2" s="4" customFormat="1" ht="18" customHeight="1" x14ac:dyDescent="0.2">
      <c r="A48" s="3" t="s">
        <v>49</v>
      </c>
      <c r="B48" s="3" t="s">
        <v>4</v>
      </c>
    </row>
    <row r="49" spans="1:2" s="4" customFormat="1" ht="18" customHeight="1" x14ac:dyDescent="0.2">
      <c r="A49" s="3" t="s">
        <v>50</v>
      </c>
      <c r="B49" s="3" t="s">
        <v>4</v>
      </c>
    </row>
    <row r="50" spans="1:2" s="4" customFormat="1" ht="18" customHeight="1" x14ac:dyDescent="0.2">
      <c r="A50" s="3" t="s">
        <v>51</v>
      </c>
      <c r="B50" s="3" t="s">
        <v>4</v>
      </c>
    </row>
    <row r="51" spans="1:2" s="4" customFormat="1" ht="18" customHeight="1" x14ac:dyDescent="0.2">
      <c r="A51" s="3" t="s">
        <v>52</v>
      </c>
      <c r="B51" s="3" t="s">
        <v>4</v>
      </c>
    </row>
    <row r="52" spans="1:2" s="4" customFormat="1" ht="18" customHeight="1" x14ac:dyDescent="0.2">
      <c r="A52" s="3" t="s">
        <v>53</v>
      </c>
      <c r="B52" s="3" t="s">
        <v>4</v>
      </c>
    </row>
    <row r="53" spans="1:2" s="4" customFormat="1" ht="18" customHeight="1" x14ac:dyDescent="0.2">
      <c r="A53" s="3" t="s">
        <v>54</v>
      </c>
      <c r="B53" s="3" t="s">
        <v>4</v>
      </c>
    </row>
    <row r="54" spans="1:2" s="4" customFormat="1" ht="18" customHeight="1" x14ac:dyDescent="0.2">
      <c r="A54" s="3" t="s">
        <v>55</v>
      </c>
      <c r="B54" s="3" t="s">
        <v>4</v>
      </c>
    </row>
    <row r="55" spans="1:2" s="4" customFormat="1" ht="18" customHeight="1" x14ac:dyDescent="0.2">
      <c r="A55" s="3" t="s">
        <v>56</v>
      </c>
      <c r="B55" s="3" t="s">
        <v>4</v>
      </c>
    </row>
    <row r="56" spans="1:2" s="4" customFormat="1" ht="18" customHeight="1" x14ac:dyDescent="0.2">
      <c r="A56" s="3" t="s">
        <v>57</v>
      </c>
      <c r="B56" s="3" t="s">
        <v>4</v>
      </c>
    </row>
    <row r="57" spans="1:2" s="4" customFormat="1" ht="18" customHeight="1" x14ac:dyDescent="0.2">
      <c r="A57" s="3" t="s">
        <v>58</v>
      </c>
      <c r="B57" s="3" t="s">
        <v>4</v>
      </c>
    </row>
    <row r="58" spans="1:2" s="4" customFormat="1" ht="18" customHeight="1" x14ac:dyDescent="0.2">
      <c r="A58" s="3" t="s">
        <v>59</v>
      </c>
      <c r="B58" s="3" t="s">
        <v>4</v>
      </c>
    </row>
    <row r="59" spans="1:2" s="4" customFormat="1" ht="18" customHeight="1" x14ac:dyDescent="0.2">
      <c r="A59" s="3" t="s">
        <v>60</v>
      </c>
      <c r="B59" s="3" t="s">
        <v>4</v>
      </c>
    </row>
    <row r="60" spans="1:2" s="4" customFormat="1" ht="18" customHeight="1" x14ac:dyDescent="0.2">
      <c r="A60" s="3" t="s">
        <v>61</v>
      </c>
      <c r="B60" s="3" t="s">
        <v>4</v>
      </c>
    </row>
    <row r="61" spans="1:2" s="4" customFormat="1" ht="18" customHeight="1" x14ac:dyDescent="0.2">
      <c r="A61" s="3" t="s">
        <v>62</v>
      </c>
      <c r="B61" s="3" t="s">
        <v>4</v>
      </c>
    </row>
    <row r="62" spans="1:2" s="4" customFormat="1" ht="18" customHeight="1" x14ac:dyDescent="0.2">
      <c r="A62" s="3" t="s">
        <v>63</v>
      </c>
      <c r="B62" s="3" t="s">
        <v>4</v>
      </c>
    </row>
    <row r="63" spans="1:2" s="4" customFormat="1" ht="18" customHeight="1" x14ac:dyDescent="0.2">
      <c r="A63" s="3" t="s">
        <v>64</v>
      </c>
      <c r="B63" s="3" t="s">
        <v>4</v>
      </c>
    </row>
    <row r="64" spans="1:2" s="4" customFormat="1" ht="18" customHeight="1" x14ac:dyDescent="0.2">
      <c r="A64" s="3" t="s">
        <v>65</v>
      </c>
      <c r="B64" s="3" t="s">
        <v>4</v>
      </c>
    </row>
    <row r="65" spans="1:2" s="4" customFormat="1" ht="18" customHeight="1" x14ac:dyDescent="0.2">
      <c r="A65" s="3" t="s">
        <v>66</v>
      </c>
      <c r="B65" s="3" t="s">
        <v>4</v>
      </c>
    </row>
    <row r="66" spans="1:2" s="4" customFormat="1" ht="18" customHeight="1" x14ac:dyDescent="0.2">
      <c r="A66" s="3" t="s">
        <v>67</v>
      </c>
      <c r="B66" s="3" t="s">
        <v>4</v>
      </c>
    </row>
    <row r="67" spans="1:2" s="4" customFormat="1" ht="18" customHeight="1" x14ac:dyDescent="0.2">
      <c r="A67" s="3" t="s">
        <v>942</v>
      </c>
      <c r="B67" s="3" t="s">
        <v>4</v>
      </c>
    </row>
    <row r="68" spans="1:2" s="4" customFormat="1" ht="18" customHeight="1" x14ac:dyDescent="0.2">
      <c r="A68" s="3" t="s">
        <v>964</v>
      </c>
      <c r="B68" s="3" t="s">
        <v>4</v>
      </c>
    </row>
    <row r="69" spans="1:2" s="4" customFormat="1" ht="18" customHeight="1" x14ac:dyDescent="0.2">
      <c r="A69" s="3" t="s">
        <v>986</v>
      </c>
      <c r="B69" s="3" t="s">
        <v>4</v>
      </c>
    </row>
    <row r="70" spans="1:2" s="4" customFormat="1" ht="18" customHeight="1" x14ac:dyDescent="0.2">
      <c r="A70" s="3" t="s">
        <v>995</v>
      </c>
      <c r="B70" s="3" t="s">
        <v>4</v>
      </c>
    </row>
    <row r="71" spans="1:2" s="4" customFormat="1" ht="18" customHeight="1" x14ac:dyDescent="0.2">
      <c r="A71" s="3" t="s">
        <v>1007</v>
      </c>
      <c r="B71" s="3" t="s">
        <v>4</v>
      </c>
    </row>
    <row r="72" spans="1:2" s="4" customFormat="1" ht="18" customHeight="1" x14ac:dyDescent="0.2">
      <c r="A72" s="3" t="s">
        <v>1011</v>
      </c>
      <c r="B72" s="3" t="s">
        <v>4</v>
      </c>
    </row>
    <row r="73" spans="1:2" s="4" customFormat="1" ht="18" customHeight="1" x14ac:dyDescent="0.2">
      <c r="A73" s="3" t="s">
        <v>1012</v>
      </c>
      <c r="B73" s="3" t="s">
        <v>4</v>
      </c>
    </row>
    <row r="74" spans="1:2" s="4" customFormat="1" ht="18" customHeight="1" x14ac:dyDescent="0.2">
      <c r="A74" s="3" t="s">
        <v>1020</v>
      </c>
      <c r="B74" s="3" t="s">
        <v>4</v>
      </c>
    </row>
    <row r="75" spans="1:2" s="4" customFormat="1" ht="18" customHeight="1" x14ac:dyDescent="0.2">
      <c r="A75" s="3" t="s">
        <v>1061</v>
      </c>
      <c r="B75" s="3" t="s">
        <v>4</v>
      </c>
    </row>
    <row r="76" spans="1:2" s="4" customFormat="1" ht="18" customHeight="1" x14ac:dyDescent="0.2">
      <c r="A76" s="3" t="s">
        <v>1082</v>
      </c>
      <c r="B76" s="3" t="s">
        <v>4</v>
      </c>
    </row>
    <row r="77" spans="1:2" s="4" customFormat="1" ht="18" customHeight="1" x14ac:dyDescent="0.2">
      <c r="A77" s="3" t="s">
        <v>1103</v>
      </c>
      <c r="B77" s="3" t="s">
        <v>4</v>
      </c>
    </row>
    <row r="78" spans="1:2" s="4" customFormat="1" ht="18" customHeight="1" x14ac:dyDescent="0.2">
      <c r="A78" s="3" t="s">
        <v>1111</v>
      </c>
      <c r="B78" s="3" t="s">
        <v>4</v>
      </c>
    </row>
    <row r="79" spans="1:2" s="4" customFormat="1" ht="28.35" customHeight="1" x14ac:dyDescent="0.2"/>
  </sheetData>
  <pageMargins left="0.78431372549019618" right="0.78431372549019618" top="0.98039215686274517" bottom="0.98039215686274517" header="0.50980392156862753" footer="0.50980392156862753"/>
  <pageSetup paperSize="9" orientation="portrait" useFirstPageNumber="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40"/>
  <sheetViews>
    <sheetView view="pageBreakPreview" zoomScale="60" zoomScaleNormal="100" workbookViewId="0">
      <selection activeCell="E21" sqref="E21"/>
    </sheetView>
  </sheetViews>
  <sheetFormatPr defaultRowHeight="12.75" x14ac:dyDescent="0.2"/>
  <cols>
    <col min="1" max="1" width="46.42578125" bestFit="1" customWidth="1"/>
    <col min="2" max="3" width="14.7109375" bestFit="1" customWidth="1"/>
    <col min="4" max="4" width="6.85546875" bestFit="1" customWidth="1"/>
    <col min="5" max="5" width="30.7109375" bestFit="1" customWidth="1"/>
    <col min="6" max="6" width="4.7109375" bestFit="1" customWidth="1"/>
  </cols>
  <sheetData>
    <row r="1" spans="1:4" ht="15.75" customHeight="1" x14ac:dyDescent="0.2">
      <c r="A1" s="325" t="s">
        <v>3</v>
      </c>
      <c r="B1" s="325"/>
      <c r="C1" s="325"/>
      <c r="D1" s="325"/>
    </row>
    <row r="2" spans="1:4" s="4" customFormat="1" ht="19.5" customHeight="1" x14ac:dyDescent="0.2">
      <c r="A2" s="6" t="s">
        <v>68</v>
      </c>
      <c r="B2" s="2" t="s">
        <v>69</v>
      </c>
      <c r="C2" s="2" t="s">
        <v>70</v>
      </c>
    </row>
    <row r="3" spans="1:4" s="4" customFormat="1" ht="18" customHeight="1" x14ac:dyDescent="0.2">
      <c r="A3" s="3" t="s">
        <v>71</v>
      </c>
      <c r="B3" s="7">
        <v>5</v>
      </c>
      <c r="C3" s="7">
        <v>5</v>
      </c>
    </row>
    <row r="4" spans="1:4" s="4" customFormat="1" ht="18" customHeight="1" x14ac:dyDescent="0.2">
      <c r="A4" s="3" t="s">
        <v>72</v>
      </c>
      <c r="B4" s="7">
        <v>3</v>
      </c>
      <c r="C4" s="7">
        <v>3</v>
      </c>
    </row>
    <row r="5" spans="1:4" s="4" customFormat="1" ht="18" customHeight="1" x14ac:dyDescent="0.2">
      <c r="A5" s="3" t="s">
        <v>73</v>
      </c>
      <c r="B5" s="7">
        <v>3</v>
      </c>
      <c r="C5" s="7">
        <v>3</v>
      </c>
    </row>
    <row r="6" spans="1:4" s="4" customFormat="1" ht="18" customHeight="1" x14ac:dyDescent="0.2">
      <c r="A6" s="3" t="s">
        <v>74</v>
      </c>
      <c r="B6" s="7">
        <v>6</v>
      </c>
      <c r="C6" s="7">
        <v>6</v>
      </c>
    </row>
    <row r="7" spans="1:4" s="4" customFormat="1" ht="18" customHeight="1" x14ac:dyDescent="0.2">
      <c r="A7" s="3" t="s">
        <v>75</v>
      </c>
      <c r="B7" s="7">
        <v>5685</v>
      </c>
      <c r="C7" s="7">
        <v>2775</v>
      </c>
    </row>
    <row r="8" spans="1:4" s="4" customFormat="1" ht="18" customHeight="1" x14ac:dyDescent="0.2">
      <c r="A8" s="3" t="s">
        <v>76</v>
      </c>
      <c r="B8" s="36">
        <v>2647</v>
      </c>
      <c r="C8" s="7">
        <v>2408</v>
      </c>
    </row>
    <row r="9" spans="1:4" s="4" customFormat="1" ht="18" customHeight="1" x14ac:dyDescent="0.2">
      <c r="A9" s="3" t="s">
        <v>77</v>
      </c>
      <c r="B9" s="7">
        <v>2549</v>
      </c>
      <c r="C9" s="7">
        <v>2523</v>
      </c>
    </row>
    <row r="10" spans="1:4" s="4" customFormat="1" ht="18" customHeight="1" x14ac:dyDescent="0.2">
      <c r="A10" s="3" t="s">
        <v>78</v>
      </c>
      <c r="B10" s="7">
        <v>2245</v>
      </c>
      <c r="C10" s="7">
        <v>2170</v>
      </c>
    </row>
    <row r="11" spans="1:4" s="4" customFormat="1" ht="18" customHeight="1" x14ac:dyDescent="0.2">
      <c r="A11" s="3" t="s">
        <v>79</v>
      </c>
      <c r="B11" s="7">
        <v>162</v>
      </c>
      <c r="C11" s="7">
        <v>182</v>
      </c>
    </row>
    <row r="12" spans="1:4" s="4" customFormat="1" ht="18" customHeight="1" x14ac:dyDescent="0.2">
      <c r="A12" s="3" t="s">
        <v>80</v>
      </c>
      <c r="B12" s="7">
        <v>1200</v>
      </c>
      <c r="C12" s="7">
        <v>1250</v>
      </c>
    </row>
    <row r="13" spans="1:4" s="4" customFormat="1" ht="18" customHeight="1" x14ac:dyDescent="0.2">
      <c r="A13" s="3" t="s">
        <v>81</v>
      </c>
      <c r="B13" s="308">
        <v>9136</v>
      </c>
      <c r="C13" s="7">
        <v>9264</v>
      </c>
    </row>
    <row r="14" spans="1:4" s="4" customFormat="1" ht="18" customHeight="1" x14ac:dyDescent="0.2">
      <c r="A14" s="3" t="s">
        <v>82</v>
      </c>
      <c r="B14" s="7">
        <v>19</v>
      </c>
      <c r="C14" s="7">
        <v>20</v>
      </c>
    </row>
    <row r="15" spans="1:4" s="4" customFormat="1" ht="18" customHeight="1" x14ac:dyDescent="0.2">
      <c r="A15" s="3" t="s">
        <v>83</v>
      </c>
      <c r="B15" s="7">
        <v>2</v>
      </c>
      <c r="C15" s="7">
        <v>2</v>
      </c>
    </row>
    <row r="16" spans="1:4" s="4" customFormat="1" ht="18" customHeight="1" x14ac:dyDescent="0.2">
      <c r="A16" s="3" t="s">
        <v>84</v>
      </c>
      <c r="B16" s="7">
        <v>276</v>
      </c>
      <c r="C16" s="7">
        <v>276</v>
      </c>
    </row>
    <row r="17" spans="1:3" s="4" customFormat="1" ht="18" customHeight="1" x14ac:dyDescent="0.2">
      <c r="A17" s="3" t="s">
        <v>85</v>
      </c>
      <c r="B17" s="7">
        <v>594</v>
      </c>
      <c r="C17" s="7">
        <v>594</v>
      </c>
    </row>
    <row r="18" spans="1:3" s="4" customFormat="1" ht="18" customHeight="1" x14ac:dyDescent="0.2">
      <c r="A18" s="3" t="s">
        <v>86</v>
      </c>
      <c r="B18" s="7">
        <v>195</v>
      </c>
      <c r="C18" s="7">
        <v>202</v>
      </c>
    </row>
    <row r="19" spans="1:3" s="4" customFormat="1" ht="18" customHeight="1" x14ac:dyDescent="0.2">
      <c r="A19" s="3" t="s">
        <v>87</v>
      </c>
      <c r="B19" s="7">
        <v>66</v>
      </c>
      <c r="C19" s="7">
        <v>66</v>
      </c>
    </row>
    <row r="20" spans="1:3" s="4" customFormat="1" ht="18" customHeight="1" x14ac:dyDescent="0.2">
      <c r="A20" s="3" t="s">
        <v>88</v>
      </c>
      <c r="B20" s="7">
        <v>1</v>
      </c>
      <c r="C20" s="7">
        <v>2</v>
      </c>
    </row>
    <row r="21" spans="1:3" s="4" customFormat="1" ht="18" customHeight="1" x14ac:dyDescent="0.2">
      <c r="A21" s="3" t="s">
        <v>89</v>
      </c>
      <c r="B21" s="7">
        <v>32</v>
      </c>
      <c r="C21" s="7">
        <v>32</v>
      </c>
    </row>
    <row r="22" spans="1:3" s="4" customFormat="1" ht="18" customHeight="1" x14ac:dyDescent="0.2">
      <c r="A22" s="3" t="s">
        <v>90</v>
      </c>
      <c r="B22" s="7">
        <v>7</v>
      </c>
      <c r="C22" s="7">
        <v>7</v>
      </c>
    </row>
    <row r="23" spans="1:3" s="4" customFormat="1" ht="18" customHeight="1" x14ac:dyDescent="0.2">
      <c r="A23" s="3" t="s">
        <v>91</v>
      </c>
      <c r="B23" s="7">
        <v>5</v>
      </c>
      <c r="C23" s="7">
        <v>5</v>
      </c>
    </row>
    <row r="24" spans="1:3" s="4" customFormat="1" ht="18" customHeight="1" x14ac:dyDescent="0.2">
      <c r="A24" s="3" t="s">
        <v>92</v>
      </c>
      <c r="B24" s="7">
        <v>73</v>
      </c>
      <c r="C24" s="7">
        <v>72</v>
      </c>
    </row>
    <row r="25" spans="1:3" s="4" customFormat="1" ht="18" customHeight="1" x14ac:dyDescent="0.2">
      <c r="A25" s="3" t="s">
        <v>93</v>
      </c>
      <c r="B25" s="7">
        <v>195</v>
      </c>
      <c r="C25" s="7">
        <v>195</v>
      </c>
    </row>
    <row r="26" spans="1:3" s="4" customFormat="1" ht="18" customHeight="1" x14ac:dyDescent="0.2">
      <c r="A26" s="3" t="s">
        <v>94</v>
      </c>
      <c r="B26" s="7">
        <v>232</v>
      </c>
      <c r="C26" s="7">
        <v>246</v>
      </c>
    </row>
    <row r="27" spans="1:3" s="4" customFormat="1" ht="18" customHeight="1" x14ac:dyDescent="0.2">
      <c r="A27" s="3" t="s">
        <v>95</v>
      </c>
      <c r="B27" s="7">
        <v>395</v>
      </c>
      <c r="C27" s="7">
        <v>499</v>
      </c>
    </row>
    <row r="28" spans="1:3" s="4" customFormat="1" ht="18" customHeight="1" x14ac:dyDescent="0.2">
      <c r="A28" s="3" t="s">
        <v>96</v>
      </c>
      <c r="B28" s="7">
        <v>270</v>
      </c>
      <c r="C28" s="7">
        <v>294</v>
      </c>
    </row>
    <row r="29" spans="1:3" s="4" customFormat="1" ht="18" customHeight="1" x14ac:dyDescent="0.2">
      <c r="A29" s="3" t="s">
        <v>97</v>
      </c>
      <c r="B29" s="7">
        <v>45</v>
      </c>
      <c r="C29" s="7">
        <v>47</v>
      </c>
    </row>
    <row r="30" spans="1:3" s="4" customFormat="1" ht="18" customHeight="1" x14ac:dyDescent="0.2">
      <c r="A30" s="3" t="s">
        <v>98</v>
      </c>
      <c r="B30" s="7">
        <v>887</v>
      </c>
      <c r="C30" s="7">
        <v>1061</v>
      </c>
    </row>
    <row r="31" spans="1:3" s="4" customFormat="1" ht="18" customHeight="1" x14ac:dyDescent="0.2">
      <c r="A31" s="3" t="s">
        <v>99</v>
      </c>
      <c r="B31" s="7">
        <v>481</v>
      </c>
      <c r="C31" s="7">
        <v>552</v>
      </c>
    </row>
    <row r="32" spans="1:3" s="4" customFormat="1" ht="18" customHeight="1" x14ac:dyDescent="0.2">
      <c r="A32" s="3" t="s">
        <v>100</v>
      </c>
      <c r="B32" s="7">
        <v>6</v>
      </c>
      <c r="C32" s="7">
        <v>5</v>
      </c>
    </row>
    <row r="33" spans="1:5" s="4" customFormat="1" ht="18" customHeight="1" x14ac:dyDescent="0.2">
      <c r="A33" s="3" t="s">
        <v>101</v>
      </c>
      <c r="B33" s="7">
        <v>1</v>
      </c>
      <c r="C33" s="7">
        <v>1</v>
      </c>
    </row>
    <row r="34" spans="1:5" s="4" customFormat="1" ht="18" customHeight="1" x14ac:dyDescent="0.2">
      <c r="A34" s="3" t="s">
        <v>102</v>
      </c>
      <c r="B34" s="7">
        <v>2</v>
      </c>
      <c r="C34" s="7">
        <v>2</v>
      </c>
    </row>
    <row r="35" spans="1:5" s="4" customFormat="1" ht="18" customHeight="1" x14ac:dyDescent="0.2">
      <c r="A35" s="3" t="s">
        <v>103</v>
      </c>
      <c r="B35" s="7">
        <v>1</v>
      </c>
      <c r="C35" s="7">
        <v>1</v>
      </c>
    </row>
    <row r="36" spans="1:5" s="4" customFormat="1" ht="18" customHeight="1" x14ac:dyDescent="0.2">
      <c r="A36" s="3" t="s">
        <v>104</v>
      </c>
      <c r="B36" s="7">
        <v>2</v>
      </c>
      <c r="C36" s="7">
        <v>2</v>
      </c>
    </row>
    <row r="37" spans="1:5" s="4" customFormat="1" ht="12" customHeight="1" x14ac:dyDescent="0.15">
      <c r="A37" s="326" t="s">
        <v>105</v>
      </c>
      <c r="B37" s="326"/>
      <c r="C37" s="326"/>
      <c r="D37" s="326"/>
      <c r="E37" s="326"/>
    </row>
    <row r="38" spans="1:5" s="4" customFormat="1" ht="11.25" customHeight="1" x14ac:dyDescent="0.15">
      <c r="A38" s="326" t="s">
        <v>106</v>
      </c>
      <c r="B38" s="326"/>
      <c r="C38" s="326"/>
      <c r="D38" s="326"/>
      <c r="E38" s="326"/>
    </row>
    <row r="39" spans="1:5" s="4" customFormat="1" ht="11.25" customHeight="1" x14ac:dyDescent="0.15">
      <c r="A39" s="326" t="s">
        <v>107</v>
      </c>
      <c r="B39" s="326"/>
      <c r="C39" s="326"/>
      <c r="D39" s="326"/>
      <c r="E39" s="326"/>
    </row>
    <row r="40" spans="1:5" s="4" customFormat="1" ht="28.35" customHeight="1" x14ac:dyDescent="0.2"/>
  </sheetData>
  <mergeCells count="4">
    <mergeCell ref="A1:D1"/>
    <mergeCell ref="A37:E37"/>
    <mergeCell ref="A38:E38"/>
    <mergeCell ref="A39:E39"/>
  </mergeCells>
  <pageMargins left="0.78431372549019618" right="0.78431372549019618" top="0.98039215686274517" bottom="0.98039215686274517" header="0.50980392156862753" footer="0.50980392156862753"/>
  <pageSetup paperSize="9" scale="76" orientation="portrait" useFirstPageNumber="1"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0"/>
  <sheetViews>
    <sheetView view="pageBreakPreview" zoomScale="60" zoomScaleNormal="100" workbookViewId="0">
      <selection activeCell="H19" sqref="H19"/>
    </sheetView>
  </sheetViews>
  <sheetFormatPr defaultRowHeight="12.75" x14ac:dyDescent="0.2"/>
  <cols>
    <col min="1" max="1" width="7" bestFit="1" customWidth="1"/>
    <col min="2" max="2" width="35.140625" bestFit="1" customWidth="1"/>
    <col min="3" max="5" width="14.7109375" bestFit="1" customWidth="1"/>
    <col min="6" max="6" width="11.7109375" customWidth="1"/>
    <col min="7" max="8" width="13.28515625" customWidth="1"/>
    <col min="9" max="9" width="12.5703125" bestFit="1" customWidth="1"/>
    <col min="10" max="10" width="11.7109375" bestFit="1" customWidth="1"/>
    <col min="11" max="11" width="7.7109375" bestFit="1" customWidth="1"/>
  </cols>
  <sheetData>
    <row r="1" spans="1:10" x14ac:dyDescent="0.2">
      <c r="A1" s="325" t="s">
        <v>5</v>
      </c>
      <c r="B1" s="325"/>
      <c r="C1" s="325"/>
      <c r="D1" s="325"/>
      <c r="E1" s="325"/>
      <c r="F1" s="325"/>
      <c r="G1" s="325"/>
      <c r="H1" s="325"/>
      <c r="I1" s="325"/>
      <c r="J1" s="325"/>
    </row>
    <row r="2" spans="1:10" s="4" customFormat="1" ht="38.25" x14ac:dyDescent="0.2">
      <c r="A2" s="9" t="s">
        <v>108</v>
      </c>
      <c r="B2" s="9" t="s">
        <v>109</v>
      </c>
      <c r="C2" s="9" t="s">
        <v>110</v>
      </c>
      <c r="D2" s="9" t="s">
        <v>111</v>
      </c>
      <c r="E2" s="9" t="s">
        <v>112</v>
      </c>
      <c r="F2" s="9" t="s">
        <v>113</v>
      </c>
      <c r="G2" s="10" t="s">
        <v>114</v>
      </c>
      <c r="H2" s="10" t="s">
        <v>115</v>
      </c>
      <c r="I2" s="10" t="s">
        <v>116</v>
      </c>
      <c r="J2" s="10" t="s">
        <v>117</v>
      </c>
    </row>
    <row r="3" spans="1:10" s="4" customFormat="1" x14ac:dyDescent="0.2">
      <c r="A3" s="11">
        <v>1</v>
      </c>
      <c r="B3" s="12" t="s">
        <v>118</v>
      </c>
      <c r="C3" s="13">
        <v>43374</v>
      </c>
      <c r="D3" s="14" t="s">
        <v>119</v>
      </c>
      <c r="E3" s="14" t="s">
        <v>120</v>
      </c>
      <c r="F3" s="11">
        <v>3000000</v>
      </c>
      <c r="G3" s="11">
        <v>10</v>
      </c>
      <c r="H3" s="11">
        <v>50</v>
      </c>
      <c r="I3" s="11">
        <v>60</v>
      </c>
      <c r="J3" s="15">
        <v>18</v>
      </c>
    </row>
    <row r="4" spans="1:10" s="4" customFormat="1" ht="25.5" x14ac:dyDescent="0.2">
      <c r="A4" s="11">
        <v>2</v>
      </c>
      <c r="B4" s="12" t="s">
        <v>121</v>
      </c>
      <c r="C4" s="13">
        <v>43374</v>
      </c>
      <c r="D4" s="14" t="s">
        <v>122</v>
      </c>
      <c r="E4" s="14" t="s">
        <v>120</v>
      </c>
      <c r="F4" s="11">
        <v>29210760</v>
      </c>
      <c r="G4" s="11">
        <v>10</v>
      </c>
      <c r="H4" s="11">
        <v>108</v>
      </c>
      <c r="I4" s="11">
        <v>118</v>
      </c>
      <c r="J4" s="15">
        <v>343.59</v>
      </c>
    </row>
    <row r="5" spans="1:10" s="4" customFormat="1" x14ac:dyDescent="0.2">
      <c r="A5" s="11">
        <v>3</v>
      </c>
      <c r="B5" s="12" t="s">
        <v>123</v>
      </c>
      <c r="C5" s="13">
        <v>43374</v>
      </c>
      <c r="D5" s="14" t="s">
        <v>119</v>
      </c>
      <c r="E5" s="14" t="s">
        <v>120</v>
      </c>
      <c r="F5" s="11">
        <v>4812000</v>
      </c>
      <c r="G5" s="11">
        <v>10</v>
      </c>
      <c r="H5" s="11">
        <v>22</v>
      </c>
      <c r="I5" s="11">
        <v>32</v>
      </c>
      <c r="J5" s="15">
        <v>15.398400000000001</v>
      </c>
    </row>
    <row r="6" spans="1:10" s="4" customFormat="1" x14ac:dyDescent="0.2">
      <c r="A6" s="11">
        <v>4</v>
      </c>
      <c r="B6" s="12" t="s">
        <v>124</v>
      </c>
      <c r="C6" s="13">
        <v>43376</v>
      </c>
      <c r="D6" s="14" t="s">
        <v>119</v>
      </c>
      <c r="E6" s="14" t="s">
        <v>120</v>
      </c>
      <c r="F6" s="11">
        <v>6496000</v>
      </c>
      <c r="G6" s="11">
        <v>10</v>
      </c>
      <c r="H6" s="11">
        <v>56</v>
      </c>
      <c r="I6" s="11">
        <v>66</v>
      </c>
      <c r="J6" s="15">
        <v>42.873600000000003</v>
      </c>
    </row>
    <row r="7" spans="1:10" s="4" customFormat="1" x14ac:dyDescent="0.2">
      <c r="A7" s="11">
        <v>5</v>
      </c>
      <c r="B7" s="12" t="s">
        <v>125</v>
      </c>
      <c r="C7" s="13">
        <v>43376</v>
      </c>
      <c r="D7" s="14" t="s">
        <v>119</v>
      </c>
      <c r="E7" s="14" t="s">
        <v>120</v>
      </c>
      <c r="F7" s="11">
        <v>1356000</v>
      </c>
      <c r="G7" s="11">
        <v>10</v>
      </c>
      <c r="H7" s="11">
        <v>26</v>
      </c>
      <c r="I7" s="11">
        <v>36</v>
      </c>
      <c r="J7" s="15">
        <v>4.8815999999999997</v>
      </c>
    </row>
    <row r="8" spans="1:10" s="4" customFormat="1" x14ac:dyDescent="0.2">
      <c r="A8" s="11">
        <v>6</v>
      </c>
      <c r="B8" s="12" t="s">
        <v>126</v>
      </c>
      <c r="C8" s="13">
        <v>43376</v>
      </c>
      <c r="D8" s="14" t="s">
        <v>119</v>
      </c>
      <c r="E8" s="14" t="s">
        <v>120</v>
      </c>
      <c r="F8" s="11">
        <v>2592000</v>
      </c>
      <c r="G8" s="11">
        <v>10</v>
      </c>
      <c r="H8" s="11">
        <v>30</v>
      </c>
      <c r="I8" s="11">
        <v>40</v>
      </c>
      <c r="J8" s="15">
        <v>10.368</v>
      </c>
    </row>
    <row r="9" spans="1:10" s="4" customFormat="1" x14ac:dyDescent="0.2">
      <c r="A9" s="11">
        <v>7</v>
      </c>
      <c r="B9" s="12" t="s">
        <v>127</v>
      </c>
      <c r="C9" s="13">
        <v>43377</v>
      </c>
      <c r="D9" s="14" t="s">
        <v>119</v>
      </c>
      <c r="E9" s="14" t="s">
        <v>120</v>
      </c>
      <c r="F9" s="11">
        <v>1500000</v>
      </c>
      <c r="G9" s="11">
        <v>10</v>
      </c>
      <c r="H9" s="11">
        <v>30</v>
      </c>
      <c r="I9" s="11">
        <v>40</v>
      </c>
      <c r="J9" s="15">
        <v>6</v>
      </c>
    </row>
    <row r="10" spans="1:10" s="4" customFormat="1" x14ac:dyDescent="0.2">
      <c r="A10" s="11">
        <v>8</v>
      </c>
      <c r="B10" s="12" t="s">
        <v>128</v>
      </c>
      <c r="C10" s="13">
        <v>43378</v>
      </c>
      <c r="D10" s="14" t="s">
        <v>119</v>
      </c>
      <c r="E10" s="14" t="s">
        <v>120</v>
      </c>
      <c r="F10" s="11">
        <v>2800000</v>
      </c>
      <c r="G10" s="11">
        <v>10</v>
      </c>
      <c r="H10" s="11">
        <v>1</v>
      </c>
      <c r="I10" s="11">
        <v>11</v>
      </c>
      <c r="J10" s="15">
        <v>3.08</v>
      </c>
    </row>
    <row r="11" spans="1:10" s="4" customFormat="1" x14ac:dyDescent="0.2">
      <c r="A11" s="11">
        <v>9</v>
      </c>
      <c r="B11" s="12" t="s">
        <v>129</v>
      </c>
      <c r="C11" s="13">
        <v>43378</v>
      </c>
      <c r="D11" s="14" t="s">
        <v>119</v>
      </c>
      <c r="E11" s="14" t="s">
        <v>120</v>
      </c>
      <c r="F11" s="11">
        <v>5553000</v>
      </c>
      <c r="G11" s="11">
        <v>10</v>
      </c>
      <c r="H11" s="11">
        <v>26</v>
      </c>
      <c r="I11" s="11">
        <v>36</v>
      </c>
      <c r="J11" s="15">
        <v>19.9908</v>
      </c>
    </row>
    <row r="12" spans="1:10" s="4" customFormat="1" x14ac:dyDescent="0.2">
      <c r="A12" s="11">
        <v>10</v>
      </c>
      <c r="B12" s="12" t="s">
        <v>130</v>
      </c>
      <c r="C12" s="13">
        <v>43381</v>
      </c>
      <c r="D12" s="14" t="s">
        <v>119</v>
      </c>
      <c r="E12" s="14" t="s">
        <v>120</v>
      </c>
      <c r="F12" s="11">
        <v>4398000</v>
      </c>
      <c r="G12" s="11">
        <v>10</v>
      </c>
      <c r="H12" s="11">
        <v>13</v>
      </c>
      <c r="I12" s="11">
        <v>23</v>
      </c>
      <c r="J12" s="15">
        <v>10.115399999999999</v>
      </c>
    </row>
    <row r="13" spans="1:10" s="4" customFormat="1" x14ac:dyDescent="0.2">
      <c r="A13" s="11">
        <v>11</v>
      </c>
      <c r="B13" s="12" t="s">
        <v>131</v>
      </c>
      <c r="C13" s="13">
        <v>43383</v>
      </c>
      <c r="D13" s="14" t="s">
        <v>119</v>
      </c>
      <c r="E13" s="14" t="s">
        <v>120</v>
      </c>
      <c r="F13" s="11">
        <v>2500000</v>
      </c>
      <c r="G13" s="11">
        <v>10</v>
      </c>
      <c r="H13" s="11">
        <v>20</v>
      </c>
      <c r="I13" s="11">
        <v>30</v>
      </c>
      <c r="J13" s="15">
        <v>7.5</v>
      </c>
    </row>
    <row r="14" spans="1:10" s="4" customFormat="1" x14ac:dyDescent="0.2">
      <c r="A14" s="11">
        <v>12</v>
      </c>
      <c r="B14" s="12" t="s">
        <v>132</v>
      </c>
      <c r="C14" s="13">
        <v>43385</v>
      </c>
      <c r="D14" s="14" t="s">
        <v>119</v>
      </c>
      <c r="E14" s="14" t="s">
        <v>120</v>
      </c>
      <c r="F14" s="11">
        <v>1230400</v>
      </c>
      <c r="G14" s="11">
        <v>10</v>
      </c>
      <c r="H14" s="11">
        <v>80</v>
      </c>
      <c r="I14" s="11">
        <v>90</v>
      </c>
      <c r="J14" s="15">
        <v>11.073600000000001</v>
      </c>
    </row>
    <row r="15" spans="1:10" s="4" customFormat="1" x14ac:dyDescent="0.2">
      <c r="A15" s="11">
        <v>13</v>
      </c>
      <c r="B15" s="12" t="s">
        <v>133</v>
      </c>
      <c r="C15" s="13">
        <v>43385</v>
      </c>
      <c r="D15" s="14" t="s">
        <v>119</v>
      </c>
      <c r="E15" s="14" t="s">
        <v>120</v>
      </c>
      <c r="F15" s="11">
        <v>2106000</v>
      </c>
      <c r="G15" s="11">
        <v>10</v>
      </c>
      <c r="H15" s="11">
        <v>41</v>
      </c>
      <c r="I15" s="11">
        <v>51</v>
      </c>
      <c r="J15" s="15">
        <v>10.740600000000001</v>
      </c>
    </row>
    <row r="16" spans="1:10" s="4" customFormat="1" ht="25.5" x14ac:dyDescent="0.2">
      <c r="A16" s="11">
        <v>14</v>
      </c>
      <c r="B16" s="12" t="s">
        <v>134</v>
      </c>
      <c r="C16" s="13">
        <v>43390</v>
      </c>
      <c r="D16" s="14" t="s">
        <v>119</v>
      </c>
      <c r="E16" s="14" t="s">
        <v>120</v>
      </c>
      <c r="F16" s="11">
        <v>1376000</v>
      </c>
      <c r="G16" s="11">
        <v>10</v>
      </c>
      <c r="H16" s="11">
        <v>25</v>
      </c>
      <c r="I16" s="11">
        <v>35</v>
      </c>
      <c r="J16" s="15">
        <v>4.8159999999999998</v>
      </c>
    </row>
    <row r="17" spans="1:10" s="4" customFormat="1" x14ac:dyDescent="0.2">
      <c r="A17" s="11">
        <v>15</v>
      </c>
      <c r="B17" s="12" t="s">
        <v>135</v>
      </c>
      <c r="C17" s="13">
        <v>43392</v>
      </c>
      <c r="D17" s="14" t="s">
        <v>119</v>
      </c>
      <c r="E17" s="14" t="s">
        <v>120</v>
      </c>
      <c r="F17" s="11">
        <v>4860000</v>
      </c>
      <c r="G17" s="11">
        <v>10</v>
      </c>
      <c r="H17" s="11">
        <v>25</v>
      </c>
      <c r="I17" s="11">
        <v>35</v>
      </c>
      <c r="J17" s="15">
        <v>17.010000000000002</v>
      </c>
    </row>
    <row r="18" spans="1:10" s="4" customFormat="1" ht="12" x14ac:dyDescent="0.2">
      <c r="A18" s="327" t="s">
        <v>136</v>
      </c>
      <c r="B18" s="327"/>
      <c r="C18" s="327"/>
      <c r="D18" s="327"/>
      <c r="E18" s="327"/>
      <c r="F18" s="327"/>
    </row>
    <row r="19" spans="1:10" s="4" customFormat="1" ht="12" x14ac:dyDescent="0.2">
      <c r="A19" s="327" t="s">
        <v>137</v>
      </c>
      <c r="B19" s="327"/>
      <c r="C19" s="327"/>
      <c r="D19" s="327"/>
      <c r="E19" s="327"/>
      <c r="F19" s="327"/>
    </row>
    <row r="20" spans="1:10" s="4" customFormat="1" ht="8.25" x14ac:dyDescent="0.2"/>
  </sheetData>
  <mergeCells count="3">
    <mergeCell ref="A1:J1"/>
    <mergeCell ref="A18:F18"/>
    <mergeCell ref="A19:F19"/>
  </mergeCells>
  <pageMargins left="0.78431372549019618" right="0.78431372549019618" top="0.98039215686274517" bottom="0.98039215686274517" header="0.50980392156862753" footer="0.50980392156862753"/>
  <pageSetup paperSize="9" scale="88" orientation="landscape" useFirstPageNumber="1"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7"/>
  <sheetViews>
    <sheetView view="pageBreakPreview" zoomScale="60" zoomScaleNormal="100" workbookViewId="0">
      <selection activeCell="H5" sqref="H5"/>
    </sheetView>
  </sheetViews>
  <sheetFormatPr defaultRowHeight="12.75" x14ac:dyDescent="0.2"/>
  <cols>
    <col min="1" max="1" width="8.140625" bestFit="1" customWidth="1"/>
    <col min="2" max="2" width="14.7109375" bestFit="1" customWidth="1"/>
    <col min="3" max="3" width="20.7109375" bestFit="1" customWidth="1"/>
    <col min="4" max="4" width="11.140625" bestFit="1" customWidth="1"/>
    <col min="5" max="5" width="11.7109375" bestFit="1" customWidth="1"/>
    <col min="6" max="6" width="12.42578125" bestFit="1" customWidth="1"/>
    <col min="7" max="7" width="12.5703125" bestFit="1" customWidth="1"/>
    <col min="8" max="8" width="9.28515625" bestFit="1" customWidth="1"/>
    <col min="9" max="9" width="8.7109375" bestFit="1" customWidth="1"/>
    <col min="10" max="10" width="7.28515625" bestFit="1" customWidth="1"/>
    <col min="11" max="11" width="4.7109375" bestFit="1" customWidth="1"/>
  </cols>
  <sheetData>
    <row r="1" spans="1:10" ht="15.75" customHeight="1" x14ac:dyDescent="0.2">
      <c r="A1" s="328" t="s">
        <v>138</v>
      </c>
      <c r="B1" s="328"/>
      <c r="C1" s="328"/>
      <c r="D1" s="328"/>
      <c r="E1" s="328"/>
      <c r="F1" s="328"/>
      <c r="G1" s="328"/>
      <c r="H1" s="328"/>
      <c r="I1" s="328"/>
      <c r="J1" s="328"/>
    </row>
    <row r="2" spans="1:10" s="4" customFormat="1" ht="15" customHeight="1" x14ac:dyDescent="0.2">
      <c r="A2" s="329" t="s">
        <v>139</v>
      </c>
      <c r="B2" s="329" t="s">
        <v>140</v>
      </c>
      <c r="C2" s="329" t="s">
        <v>141</v>
      </c>
      <c r="D2" s="329" t="s">
        <v>142</v>
      </c>
      <c r="E2" s="329" t="s">
        <v>143</v>
      </c>
      <c r="F2" s="331" t="s">
        <v>144</v>
      </c>
      <c r="G2" s="332"/>
      <c r="H2" s="333" t="s">
        <v>145</v>
      </c>
      <c r="I2" s="335" t="s">
        <v>146</v>
      </c>
    </row>
    <row r="3" spans="1:10" s="4" customFormat="1" ht="37.5" customHeight="1" x14ac:dyDescent="0.2">
      <c r="A3" s="330"/>
      <c r="B3" s="330"/>
      <c r="C3" s="330"/>
      <c r="D3" s="330"/>
      <c r="E3" s="330"/>
      <c r="F3" s="17" t="s">
        <v>147</v>
      </c>
      <c r="G3" s="17" t="s">
        <v>148</v>
      </c>
      <c r="H3" s="334"/>
      <c r="I3" s="336"/>
    </row>
    <row r="4" spans="1:10" s="4" customFormat="1" ht="51" customHeight="1" x14ac:dyDescent="0.2">
      <c r="A4" s="18">
        <v>1</v>
      </c>
      <c r="B4" s="19" t="s">
        <v>149</v>
      </c>
      <c r="C4" s="19" t="s">
        <v>150</v>
      </c>
      <c r="D4" s="20">
        <v>43361</v>
      </c>
      <c r="E4" s="20">
        <v>43376</v>
      </c>
      <c r="F4" s="21">
        <v>3832020</v>
      </c>
      <c r="G4" s="22">
        <v>26</v>
      </c>
      <c r="H4" s="22">
        <v>15.3</v>
      </c>
      <c r="I4" s="23">
        <v>5.86</v>
      </c>
    </row>
    <row r="5" spans="1:10" s="4" customFormat="1" ht="39" customHeight="1" x14ac:dyDescent="0.2">
      <c r="A5" s="18">
        <v>2</v>
      </c>
      <c r="B5" s="19" t="s">
        <v>151</v>
      </c>
      <c r="C5" s="19" t="s">
        <v>152</v>
      </c>
      <c r="D5" s="20">
        <v>43362</v>
      </c>
      <c r="E5" s="20">
        <v>43377</v>
      </c>
      <c r="F5" s="21">
        <v>3267842</v>
      </c>
      <c r="G5" s="22">
        <v>26</v>
      </c>
      <c r="H5" s="22">
        <v>198</v>
      </c>
      <c r="I5" s="23">
        <v>64.7</v>
      </c>
    </row>
    <row r="6" spans="1:10" s="4" customFormat="1" ht="19.5" customHeight="1" x14ac:dyDescent="0.2">
      <c r="A6" s="327" t="s">
        <v>137</v>
      </c>
      <c r="B6" s="327"/>
    </row>
    <row r="7" spans="1:10" s="4" customFormat="1" ht="27.6" customHeight="1" x14ac:dyDescent="0.2"/>
  </sheetData>
  <mergeCells count="10">
    <mergeCell ref="A6:B6"/>
    <mergeCell ref="A1:J1"/>
    <mergeCell ref="A2:A3"/>
    <mergeCell ref="B2:B3"/>
    <mergeCell ref="C2:C3"/>
    <mergeCell ref="D2:D3"/>
    <mergeCell ref="E2:E3"/>
    <mergeCell ref="F2:G2"/>
    <mergeCell ref="H2:H3"/>
    <mergeCell ref="I2:I3"/>
  </mergeCells>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7"/>
  <sheetViews>
    <sheetView view="pageBreakPreview" zoomScale="60" zoomScaleNormal="100" workbookViewId="0">
      <selection activeCell="D17" sqref="D17"/>
    </sheetView>
  </sheetViews>
  <sheetFormatPr defaultRowHeight="12.75" x14ac:dyDescent="0.2"/>
  <cols>
    <col min="1" max="1" width="14.7109375" bestFit="1" customWidth="1"/>
    <col min="2" max="2" width="11.5703125" bestFit="1" customWidth="1"/>
    <col min="3" max="3" width="12.140625" bestFit="1" customWidth="1"/>
    <col min="4" max="4" width="12" bestFit="1" customWidth="1"/>
    <col min="5" max="5" width="12.140625" bestFit="1" customWidth="1"/>
    <col min="6" max="6" width="11.28515625" bestFit="1" customWidth="1"/>
    <col min="7" max="7" width="12.140625" bestFit="1" customWidth="1"/>
    <col min="8" max="8" width="9" bestFit="1" customWidth="1"/>
    <col min="9" max="9" width="11.7109375" bestFit="1" customWidth="1"/>
    <col min="10" max="10" width="4.7109375" bestFit="1" customWidth="1"/>
  </cols>
  <sheetData>
    <row r="1" spans="1:9" ht="13.5" customHeight="1" x14ac:dyDescent="0.2">
      <c r="A1" s="328" t="s">
        <v>7</v>
      </c>
      <c r="B1" s="328"/>
      <c r="C1" s="328"/>
      <c r="D1" s="328"/>
      <c r="E1" s="328"/>
      <c r="F1" s="328"/>
      <c r="G1" s="328"/>
      <c r="H1" s="328"/>
      <c r="I1" s="328"/>
    </row>
    <row r="2" spans="1:9" s="4" customFormat="1" ht="20.25" customHeight="1" x14ac:dyDescent="0.2">
      <c r="A2" s="337" t="s">
        <v>153</v>
      </c>
      <c r="B2" s="340" t="s">
        <v>154</v>
      </c>
      <c r="C2" s="341"/>
      <c r="D2" s="341"/>
      <c r="E2" s="341"/>
      <c r="F2" s="341"/>
      <c r="G2" s="341"/>
      <c r="H2" s="341"/>
      <c r="I2" s="342"/>
    </row>
    <row r="3" spans="1:9" s="4" customFormat="1" ht="18" customHeight="1" x14ac:dyDescent="0.2">
      <c r="A3" s="338"/>
      <c r="B3" s="340" t="s">
        <v>155</v>
      </c>
      <c r="C3" s="341"/>
      <c r="D3" s="341"/>
      <c r="E3" s="341"/>
      <c r="F3" s="341"/>
      <c r="G3" s="342"/>
      <c r="H3" s="343" t="s">
        <v>156</v>
      </c>
      <c r="I3" s="344"/>
    </row>
    <row r="4" spans="1:9" s="4" customFormat="1" ht="26.25" customHeight="1" x14ac:dyDescent="0.2">
      <c r="A4" s="338"/>
      <c r="B4" s="345" t="s">
        <v>157</v>
      </c>
      <c r="C4" s="346"/>
      <c r="D4" s="345" t="s">
        <v>158</v>
      </c>
      <c r="E4" s="346"/>
      <c r="F4" s="345" t="s">
        <v>159</v>
      </c>
      <c r="G4" s="346"/>
      <c r="H4" s="329" t="s">
        <v>160</v>
      </c>
      <c r="I4" s="335" t="s">
        <v>161</v>
      </c>
    </row>
    <row r="5" spans="1:9" s="4" customFormat="1" ht="27.75" customHeight="1" x14ac:dyDescent="0.2">
      <c r="A5" s="339"/>
      <c r="B5" s="9" t="s">
        <v>160</v>
      </c>
      <c r="C5" s="10" t="s">
        <v>161</v>
      </c>
      <c r="D5" s="9" t="s">
        <v>160</v>
      </c>
      <c r="E5" s="10" t="s">
        <v>161</v>
      </c>
      <c r="F5" s="9" t="s">
        <v>160</v>
      </c>
      <c r="G5" s="10" t="s">
        <v>161</v>
      </c>
      <c r="H5" s="330"/>
      <c r="I5" s="336"/>
    </row>
    <row r="6" spans="1:9" s="4" customFormat="1" ht="18" customHeight="1" x14ac:dyDescent="0.2">
      <c r="A6" s="3" t="s">
        <v>69</v>
      </c>
      <c r="B6" s="11">
        <v>43</v>
      </c>
      <c r="C6" s="26">
        <v>1510.12</v>
      </c>
      <c r="D6" s="11">
        <v>3</v>
      </c>
      <c r="E6" s="26">
        <v>38.270000000000003</v>
      </c>
      <c r="F6" s="11">
        <v>4</v>
      </c>
      <c r="G6" s="26">
        <v>220.93</v>
      </c>
      <c r="H6" s="11">
        <v>50</v>
      </c>
      <c r="I6" s="27">
        <v>1769.22</v>
      </c>
    </row>
    <row r="7" spans="1:9" s="4" customFormat="1" ht="18" customHeight="1" x14ac:dyDescent="0.2">
      <c r="A7" s="3" t="s">
        <v>70</v>
      </c>
      <c r="B7" s="11">
        <v>38</v>
      </c>
      <c r="C7" s="26">
        <v>2767.68</v>
      </c>
      <c r="D7" s="11">
        <v>4</v>
      </c>
      <c r="E7" s="26">
        <v>4636.33</v>
      </c>
      <c r="F7" s="11">
        <v>3</v>
      </c>
      <c r="G7" s="26">
        <v>939.57</v>
      </c>
      <c r="H7" s="11">
        <v>45</v>
      </c>
      <c r="I7" s="27">
        <v>8343.58</v>
      </c>
    </row>
    <row r="8" spans="1:9" s="4" customFormat="1" ht="18" customHeight="1" x14ac:dyDescent="0.2">
      <c r="A8" s="3" t="s">
        <v>162</v>
      </c>
      <c r="B8" s="11">
        <v>13</v>
      </c>
      <c r="C8" s="26">
        <v>872.94</v>
      </c>
      <c r="D8" s="11">
        <v>1</v>
      </c>
      <c r="E8" s="26">
        <v>7.09</v>
      </c>
      <c r="F8" s="11">
        <v>1</v>
      </c>
      <c r="G8" s="26">
        <v>934.56</v>
      </c>
      <c r="H8" s="11">
        <v>15</v>
      </c>
      <c r="I8" s="27">
        <v>1814.59</v>
      </c>
    </row>
    <row r="9" spans="1:9" s="4" customFormat="1" ht="18" customHeight="1" x14ac:dyDescent="0.2">
      <c r="A9" s="3" t="s">
        <v>163</v>
      </c>
      <c r="B9" s="11">
        <v>7</v>
      </c>
      <c r="C9" s="26">
        <v>460.71</v>
      </c>
      <c r="D9" s="11">
        <v>0</v>
      </c>
      <c r="E9" s="26">
        <v>0</v>
      </c>
      <c r="F9" s="11">
        <v>1</v>
      </c>
      <c r="G9" s="26">
        <v>2.78</v>
      </c>
      <c r="H9" s="11">
        <v>8</v>
      </c>
      <c r="I9" s="27">
        <v>463.49</v>
      </c>
    </row>
    <row r="10" spans="1:9" s="4" customFormat="1" ht="18" customHeight="1" x14ac:dyDescent="0.2">
      <c r="A10" s="3" t="s">
        <v>164</v>
      </c>
      <c r="B10" s="11">
        <v>7</v>
      </c>
      <c r="C10" s="26">
        <v>32.409999999999997</v>
      </c>
      <c r="D10" s="11">
        <v>2</v>
      </c>
      <c r="E10" s="26">
        <v>927.24</v>
      </c>
      <c r="F10" s="11">
        <v>0</v>
      </c>
      <c r="G10" s="26">
        <v>0</v>
      </c>
      <c r="H10" s="11">
        <v>9</v>
      </c>
      <c r="I10" s="27">
        <v>959.65</v>
      </c>
    </row>
    <row r="11" spans="1:9" s="4" customFormat="1" ht="18" customHeight="1" x14ac:dyDescent="0.2">
      <c r="A11" s="3" t="s">
        <v>165</v>
      </c>
      <c r="B11" s="11">
        <v>6</v>
      </c>
      <c r="C11" s="26">
        <v>12.2</v>
      </c>
      <c r="D11" s="11">
        <v>1</v>
      </c>
      <c r="E11" s="26">
        <v>3702</v>
      </c>
      <c r="F11" s="11">
        <v>0</v>
      </c>
      <c r="G11" s="26">
        <v>0</v>
      </c>
      <c r="H11" s="11">
        <v>7</v>
      </c>
      <c r="I11" s="27">
        <v>3714.2</v>
      </c>
    </row>
    <row r="12" spans="1:9" s="4" customFormat="1" ht="18" customHeight="1" x14ac:dyDescent="0.2">
      <c r="A12" s="3" t="s">
        <v>166</v>
      </c>
      <c r="B12" s="11">
        <v>0</v>
      </c>
      <c r="C12" s="26">
        <v>0</v>
      </c>
      <c r="D12" s="11">
        <v>0</v>
      </c>
      <c r="E12" s="26">
        <v>0</v>
      </c>
      <c r="F12" s="11">
        <v>1</v>
      </c>
      <c r="G12" s="26">
        <v>2.23</v>
      </c>
      <c r="H12" s="11">
        <v>1</v>
      </c>
      <c r="I12" s="27">
        <v>2.23</v>
      </c>
    </row>
    <row r="13" spans="1:9" s="4" customFormat="1" ht="18" customHeight="1" x14ac:dyDescent="0.2">
      <c r="A13" s="3" t="s">
        <v>167</v>
      </c>
      <c r="B13" s="11">
        <v>3</v>
      </c>
      <c r="C13" s="26">
        <v>1318.86</v>
      </c>
      <c r="D13" s="11">
        <v>0</v>
      </c>
      <c r="E13" s="26">
        <v>0</v>
      </c>
      <c r="F13" s="11">
        <v>0</v>
      </c>
      <c r="G13" s="26">
        <v>0</v>
      </c>
      <c r="H13" s="11">
        <v>3</v>
      </c>
      <c r="I13" s="27">
        <v>1318.86</v>
      </c>
    </row>
    <row r="14" spans="1:9" s="4" customFormat="1" ht="18" customHeight="1" x14ac:dyDescent="0.2">
      <c r="A14" s="3" t="s">
        <v>168</v>
      </c>
      <c r="B14" s="11">
        <v>2</v>
      </c>
      <c r="C14" s="26">
        <v>70.56</v>
      </c>
      <c r="D14" s="11">
        <v>0</v>
      </c>
      <c r="E14" s="26">
        <v>0</v>
      </c>
      <c r="F14" s="11">
        <v>0</v>
      </c>
      <c r="G14" s="26">
        <v>0</v>
      </c>
      <c r="H14" s="11">
        <v>2</v>
      </c>
      <c r="I14" s="27">
        <v>70.56</v>
      </c>
    </row>
    <row r="15" spans="1:9" s="4" customFormat="1" ht="15" customHeight="1" x14ac:dyDescent="0.2">
      <c r="A15" s="327" t="s">
        <v>106</v>
      </c>
      <c r="B15" s="327"/>
      <c r="C15" s="327"/>
      <c r="D15" s="327"/>
      <c r="E15" s="327"/>
      <c r="F15" s="327"/>
      <c r="G15" s="327"/>
      <c r="H15" s="327"/>
      <c r="I15" s="327"/>
    </row>
    <row r="16" spans="1:9" s="4" customFormat="1" ht="13.5" customHeight="1" x14ac:dyDescent="0.2">
      <c r="A16" s="327" t="s">
        <v>137</v>
      </c>
      <c r="B16" s="327"/>
      <c r="C16" s="327"/>
      <c r="D16" s="327"/>
      <c r="E16" s="327"/>
      <c r="F16" s="327"/>
      <c r="G16" s="327"/>
      <c r="H16" s="327"/>
      <c r="I16" s="327"/>
    </row>
    <row r="17" s="4" customFormat="1" ht="28.35" customHeight="1" x14ac:dyDescent="0.2"/>
  </sheetData>
  <mergeCells count="12">
    <mergeCell ref="A15:I15"/>
    <mergeCell ref="A16:I16"/>
    <mergeCell ref="A1:I1"/>
    <mergeCell ref="A2:A5"/>
    <mergeCell ref="B2:I2"/>
    <mergeCell ref="B3:G3"/>
    <mergeCell ref="H3:I3"/>
    <mergeCell ref="B4:C4"/>
    <mergeCell ref="D4:E4"/>
    <mergeCell ref="F4:G4"/>
    <mergeCell ref="H4:H5"/>
    <mergeCell ref="I4:I5"/>
  </mergeCells>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0"/>
  <sheetViews>
    <sheetView view="pageBreakPreview" zoomScale="60" zoomScaleNormal="100" workbookViewId="0">
      <selection activeCell="A19" sqref="A19:S19"/>
    </sheetView>
  </sheetViews>
  <sheetFormatPr defaultRowHeight="12.75" x14ac:dyDescent="0.2"/>
  <cols>
    <col min="1" max="1" width="14.7109375" bestFit="1" customWidth="1"/>
    <col min="2" max="2" width="15" bestFit="1" customWidth="1"/>
    <col min="3" max="3" width="15.7109375" bestFit="1" customWidth="1"/>
    <col min="4" max="4" width="15" bestFit="1" customWidth="1"/>
    <col min="5" max="5" width="15.7109375" bestFit="1" customWidth="1"/>
    <col min="6" max="6" width="15" bestFit="1" customWidth="1"/>
    <col min="7" max="7" width="15.7109375" bestFit="1" customWidth="1"/>
    <col min="8" max="8" width="15" bestFit="1" customWidth="1"/>
    <col min="9" max="9" width="15.7109375" bestFit="1" customWidth="1"/>
    <col min="10" max="10" width="15" bestFit="1" customWidth="1"/>
    <col min="11" max="11" width="15.7109375" bestFit="1" customWidth="1"/>
    <col min="12" max="12" width="15" bestFit="1" customWidth="1"/>
    <col min="13" max="13" width="15.7109375" bestFit="1" customWidth="1"/>
    <col min="14" max="16" width="15" bestFit="1" customWidth="1"/>
    <col min="17" max="17" width="15.7109375" bestFit="1" customWidth="1"/>
    <col min="18" max="18" width="15" bestFit="1" customWidth="1"/>
    <col min="19" max="19" width="15.7109375" bestFit="1" customWidth="1"/>
    <col min="20" max="20" width="4.7109375" bestFit="1" customWidth="1"/>
  </cols>
  <sheetData>
    <row r="1" spans="1:19" ht="17.25" customHeight="1" x14ac:dyDescent="0.2">
      <c r="A1" s="356" t="s">
        <v>169</v>
      </c>
      <c r="B1" s="356"/>
      <c r="C1" s="356"/>
      <c r="D1" s="356"/>
      <c r="E1" s="356"/>
      <c r="F1" s="356"/>
      <c r="G1" s="356"/>
      <c r="H1" s="356"/>
      <c r="I1" s="356"/>
      <c r="J1" s="356"/>
      <c r="K1" s="356"/>
      <c r="L1" s="356"/>
      <c r="M1" s="356"/>
      <c r="N1" s="356"/>
      <c r="O1" s="356"/>
      <c r="P1" s="356"/>
      <c r="Q1" s="356"/>
      <c r="R1" s="356"/>
    </row>
    <row r="2" spans="1:19" s="4" customFormat="1" ht="18" customHeight="1" x14ac:dyDescent="0.2">
      <c r="A2" s="337" t="s">
        <v>153</v>
      </c>
      <c r="B2" s="352" t="s">
        <v>156</v>
      </c>
      <c r="C2" s="353"/>
      <c r="D2" s="349" t="s">
        <v>170</v>
      </c>
      <c r="E2" s="350"/>
      <c r="F2" s="350"/>
      <c r="G2" s="351"/>
      <c r="H2" s="349" t="s">
        <v>171</v>
      </c>
      <c r="I2" s="350"/>
      <c r="J2" s="350"/>
      <c r="K2" s="351"/>
      <c r="L2" s="349" t="s">
        <v>172</v>
      </c>
      <c r="M2" s="350"/>
      <c r="N2" s="350"/>
      <c r="O2" s="350"/>
      <c r="P2" s="350"/>
      <c r="Q2" s="350"/>
      <c r="R2" s="350"/>
      <c r="S2" s="351"/>
    </row>
    <row r="3" spans="1:19" s="4" customFormat="1" ht="18" customHeight="1" x14ac:dyDescent="0.2">
      <c r="A3" s="338"/>
      <c r="B3" s="357"/>
      <c r="C3" s="358"/>
      <c r="D3" s="352" t="s">
        <v>173</v>
      </c>
      <c r="E3" s="353"/>
      <c r="F3" s="352" t="s">
        <v>174</v>
      </c>
      <c r="G3" s="353"/>
      <c r="H3" s="352" t="s">
        <v>175</v>
      </c>
      <c r="I3" s="353"/>
      <c r="J3" s="352" t="s">
        <v>176</v>
      </c>
      <c r="K3" s="353"/>
      <c r="L3" s="349" t="s">
        <v>177</v>
      </c>
      <c r="M3" s="350"/>
      <c r="N3" s="350"/>
      <c r="O3" s="351"/>
      <c r="P3" s="352" t="s">
        <v>178</v>
      </c>
      <c r="Q3" s="353"/>
      <c r="R3" s="352" t="s">
        <v>179</v>
      </c>
      <c r="S3" s="353"/>
    </row>
    <row r="4" spans="1:19" s="4" customFormat="1" ht="18" customHeight="1" x14ac:dyDescent="0.2">
      <c r="A4" s="338"/>
      <c r="B4" s="354"/>
      <c r="C4" s="355"/>
      <c r="D4" s="354"/>
      <c r="E4" s="355"/>
      <c r="F4" s="354"/>
      <c r="G4" s="355"/>
      <c r="H4" s="354"/>
      <c r="I4" s="355"/>
      <c r="J4" s="354"/>
      <c r="K4" s="355"/>
      <c r="L4" s="349" t="s">
        <v>180</v>
      </c>
      <c r="M4" s="351"/>
      <c r="N4" s="349" t="s">
        <v>181</v>
      </c>
      <c r="O4" s="351"/>
      <c r="P4" s="354"/>
      <c r="Q4" s="355"/>
      <c r="R4" s="354"/>
      <c r="S4" s="355"/>
    </row>
    <row r="5" spans="1:19" s="4" customFormat="1" ht="30" customHeight="1" x14ac:dyDescent="0.2">
      <c r="A5" s="339"/>
      <c r="B5" s="6" t="s">
        <v>182</v>
      </c>
      <c r="C5" s="10" t="s">
        <v>161</v>
      </c>
      <c r="D5" s="6" t="s">
        <v>182</v>
      </c>
      <c r="E5" s="10" t="s">
        <v>161</v>
      </c>
      <c r="F5" s="6" t="s">
        <v>182</v>
      </c>
      <c r="G5" s="10" t="s">
        <v>161</v>
      </c>
      <c r="H5" s="6" t="s">
        <v>182</v>
      </c>
      <c r="I5" s="10" t="s">
        <v>161</v>
      </c>
      <c r="J5" s="6" t="s">
        <v>182</v>
      </c>
      <c r="K5" s="10" t="s">
        <v>161</v>
      </c>
      <c r="L5" s="6" t="s">
        <v>182</v>
      </c>
      <c r="M5" s="10" t="s">
        <v>161</v>
      </c>
      <c r="N5" s="6" t="s">
        <v>182</v>
      </c>
      <c r="O5" s="10" t="s">
        <v>161</v>
      </c>
      <c r="P5" s="6" t="s">
        <v>182</v>
      </c>
      <c r="Q5" s="10" t="s">
        <v>161</v>
      </c>
      <c r="R5" s="6" t="s">
        <v>182</v>
      </c>
      <c r="S5" s="10" t="s">
        <v>161</v>
      </c>
    </row>
    <row r="6" spans="1:19" s="4" customFormat="1" ht="15" customHeight="1" x14ac:dyDescent="0.2">
      <c r="A6" s="3" t="s">
        <v>69</v>
      </c>
      <c r="B6" s="11">
        <v>229</v>
      </c>
      <c r="C6" s="28">
        <v>110359.69</v>
      </c>
      <c r="D6" s="11">
        <v>208</v>
      </c>
      <c r="E6" s="27">
        <v>88959.63</v>
      </c>
      <c r="F6" s="11">
        <v>21</v>
      </c>
      <c r="G6" s="27">
        <v>21400.06</v>
      </c>
      <c r="H6" s="11">
        <v>30</v>
      </c>
      <c r="I6" s="27">
        <v>26585.22</v>
      </c>
      <c r="J6" s="11">
        <v>199</v>
      </c>
      <c r="K6" s="27">
        <v>83774.47</v>
      </c>
      <c r="L6" s="11">
        <v>3</v>
      </c>
      <c r="M6" s="27">
        <v>10.93</v>
      </c>
      <c r="N6" s="11">
        <v>218</v>
      </c>
      <c r="O6" s="28">
        <v>105176.2</v>
      </c>
      <c r="P6" s="11">
        <v>0</v>
      </c>
      <c r="Q6" s="27">
        <v>0</v>
      </c>
      <c r="R6" s="11">
        <v>8</v>
      </c>
      <c r="S6" s="27">
        <v>5172.5600000000004</v>
      </c>
    </row>
    <row r="7" spans="1:19" s="4" customFormat="1" ht="15" customHeight="1" x14ac:dyDescent="0.2">
      <c r="A7" s="3" t="s">
        <v>70</v>
      </c>
      <c r="B7" s="11">
        <v>112</v>
      </c>
      <c r="C7" s="27">
        <v>42415.727957000003</v>
      </c>
      <c r="D7" s="11">
        <v>108</v>
      </c>
      <c r="E7" s="27">
        <v>41288.339359999998</v>
      </c>
      <c r="F7" s="11">
        <v>4</v>
      </c>
      <c r="G7" s="27">
        <v>1127.3885969999999</v>
      </c>
      <c r="H7" s="11">
        <v>16</v>
      </c>
      <c r="I7" s="27">
        <v>28573.198596999999</v>
      </c>
      <c r="J7" s="11">
        <v>96</v>
      </c>
      <c r="K7" s="27">
        <v>13842.52936</v>
      </c>
      <c r="L7" s="11">
        <v>2</v>
      </c>
      <c r="M7" s="27">
        <v>4.55</v>
      </c>
      <c r="N7" s="11">
        <v>98</v>
      </c>
      <c r="O7" s="27">
        <v>14965.36796</v>
      </c>
      <c r="P7" s="11">
        <v>0</v>
      </c>
      <c r="Q7" s="27">
        <v>0</v>
      </c>
      <c r="R7" s="11">
        <v>12</v>
      </c>
      <c r="S7" s="27">
        <v>27445.81</v>
      </c>
    </row>
    <row r="8" spans="1:19" s="4" customFormat="1" ht="15" customHeight="1" x14ac:dyDescent="0.2">
      <c r="A8" s="3" t="s">
        <v>162</v>
      </c>
      <c r="B8" s="11">
        <v>16</v>
      </c>
      <c r="C8" s="27">
        <v>3555.31</v>
      </c>
      <c r="D8" s="11">
        <v>14</v>
      </c>
      <c r="E8" s="27">
        <v>3405.65</v>
      </c>
      <c r="F8" s="11">
        <v>2</v>
      </c>
      <c r="G8" s="27">
        <v>149.66</v>
      </c>
      <c r="H8" s="11">
        <v>4</v>
      </c>
      <c r="I8" s="27">
        <v>3363.9266922000002</v>
      </c>
      <c r="J8" s="11">
        <v>12</v>
      </c>
      <c r="K8" s="27">
        <v>191.38</v>
      </c>
      <c r="L8" s="11">
        <v>1</v>
      </c>
      <c r="M8" s="27">
        <v>3.2</v>
      </c>
      <c r="N8" s="11">
        <v>13</v>
      </c>
      <c r="O8" s="27">
        <v>337.84</v>
      </c>
      <c r="P8" s="11">
        <v>0</v>
      </c>
      <c r="Q8" s="27">
        <v>0</v>
      </c>
      <c r="R8" s="11">
        <v>2</v>
      </c>
      <c r="S8" s="27">
        <v>3214.27</v>
      </c>
    </row>
    <row r="9" spans="1:19" s="4" customFormat="1" ht="15" customHeight="1" x14ac:dyDescent="0.2">
      <c r="A9" s="3" t="s">
        <v>163</v>
      </c>
      <c r="B9" s="11">
        <v>23</v>
      </c>
      <c r="C9" s="27">
        <v>14429.485360000001</v>
      </c>
      <c r="D9" s="11">
        <v>23</v>
      </c>
      <c r="E9" s="27">
        <v>14429.485360000001</v>
      </c>
      <c r="F9" s="11">
        <v>0</v>
      </c>
      <c r="G9" s="27">
        <v>0</v>
      </c>
      <c r="H9" s="11">
        <v>3</v>
      </c>
      <c r="I9" s="27">
        <v>12204.6</v>
      </c>
      <c r="J9" s="11">
        <v>20</v>
      </c>
      <c r="K9" s="27">
        <v>2224.8853600000002</v>
      </c>
      <c r="L9" s="11">
        <v>0</v>
      </c>
      <c r="M9" s="27">
        <v>0</v>
      </c>
      <c r="N9" s="11">
        <v>20</v>
      </c>
      <c r="O9" s="27">
        <v>2224.8853600000002</v>
      </c>
      <c r="P9" s="11">
        <v>0</v>
      </c>
      <c r="Q9" s="27">
        <v>0</v>
      </c>
      <c r="R9" s="11">
        <v>3</v>
      </c>
      <c r="S9" s="27">
        <v>12204.6</v>
      </c>
    </row>
    <row r="10" spans="1:19" s="4" customFormat="1" ht="15" customHeight="1" x14ac:dyDescent="0.2">
      <c r="A10" s="3" t="s">
        <v>164</v>
      </c>
      <c r="B10" s="11">
        <v>11</v>
      </c>
      <c r="C10" s="27">
        <v>3151.7066909999999</v>
      </c>
      <c r="D10" s="11">
        <v>11</v>
      </c>
      <c r="E10" s="27">
        <v>3151.7066909999999</v>
      </c>
      <c r="F10" s="11">
        <v>0</v>
      </c>
      <c r="G10" s="27">
        <v>0</v>
      </c>
      <c r="H10" s="11">
        <v>0</v>
      </c>
      <c r="I10" s="27">
        <v>0</v>
      </c>
      <c r="J10" s="11">
        <v>11</v>
      </c>
      <c r="K10" s="27">
        <v>3151.7066909999999</v>
      </c>
      <c r="L10" s="11">
        <v>0</v>
      </c>
      <c r="M10" s="27">
        <v>0</v>
      </c>
      <c r="N10" s="11">
        <v>11</v>
      </c>
      <c r="O10" s="27">
        <v>3151.7066909999999</v>
      </c>
      <c r="P10" s="11">
        <v>0</v>
      </c>
      <c r="Q10" s="27">
        <v>0</v>
      </c>
      <c r="R10" s="11">
        <v>0</v>
      </c>
      <c r="S10" s="27">
        <v>0</v>
      </c>
    </row>
    <row r="11" spans="1:19" s="4" customFormat="1" ht="15" customHeight="1" x14ac:dyDescent="0.2">
      <c r="A11" s="3" t="s">
        <v>165</v>
      </c>
      <c r="B11" s="11">
        <v>15</v>
      </c>
      <c r="C11" s="27">
        <v>10686.131216199999</v>
      </c>
      <c r="D11" s="11">
        <v>13</v>
      </c>
      <c r="E11" s="27">
        <v>9708.3993109999992</v>
      </c>
      <c r="F11" s="11">
        <v>2</v>
      </c>
      <c r="G11" s="27">
        <v>977.73190520000003</v>
      </c>
      <c r="H11" s="11">
        <v>4</v>
      </c>
      <c r="I11" s="27">
        <v>6607.2519051999998</v>
      </c>
      <c r="J11" s="11">
        <v>11</v>
      </c>
      <c r="K11" s="27">
        <v>4078.8793110000001</v>
      </c>
      <c r="L11" s="11">
        <v>0</v>
      </c>
      <c r="M11" s="27">
        <v>0</v>
      </c>
      <c r="N11" s="11">
        <v>13</v>
      </c>
      <c r="O11" s="27">
        <v>5056.6112160000002</v>
      </c>
      <c r="P11" s="11">
        <v>0</v>
      </c>
      <c r="Q11" s="27">
        <v>0</v>
      </c>
      <c r="R11" s="11">
        <v>2</v>
      </c>
      <c r="S11" s="27">
        <v>5629.52</v>
      </c>
    </row>
    <row r="12" spans="1:19" s="4" customFormat="1" ht="15" customHeight="1" x14ac:dyDescent="0.2">
      <c r="A12" s="3" t="s">
        <v>166</v>
      </c>
      <c r="B12" s="11">
        <v>11</v>
      </c>
      <c r="C12" s="27">
        <v>1257.4000000000001</v>
      </c>
      <c r="D12" s="11">
        <v>11</v>
      </c>
      <c r="E12" s="27">
        <v>1257.4000000000001</v>
      </c>
      <c r="F12" s="11">
        <v>0</v>
      </c>
      <c r="G12" s="27">
        <v>0</v>
      </c>
      <c r="H12" s="11">
        <v>0</v>
      </c>
      <c r="I12" s="27">
        <v>0</v>
      </c>
      <c r="J12" s="11">
        <v>11</v>
      </c>
      <c r="K12" s="27">
        <v>1257.4000000000001</v>
      </c>
      <c r="L12" s="11">
        <v>1</v>
      </c>
      <c r="M12" s="27">
        <v>1.35</v>
      </c>
      <c r="N12" s="11">
        <v>10</v>
      </c>
      <c r="O12" s="27">
        <v>1256.05</v>
      </c>
      <c r="P12" s="11">
        <v>0</v>
      </c>
      <c r="Q12" s="27">
        <v>0</v>
      </c>
      <c r="R12" s="11">
        <v>0</v>
      </c>
      <c r="S12" s="27">
        <v>0</v>
      </c>
    </row>
    <row r="13" spans="1:19" s="4" customFormat="1" ht="15" customHeight="1" x14ac:dyDescent="0.2">
      <c r="A13" s="3" t="s">
        <v>167</v>
      </c>
      <c r="B13" s="11">
        <v>20</v>
      </c>
      <c r="C13" s="27">
        <v>8762.2018957</v>
      </c>
      <c r="D13" s="11">
        <v>20</v>
      </c>
      <c r="E13" s="27">
        <v>8762.2018957</v>
      </c>
      <c r="F13" s="11">
        <v>0</v>
      </c>
      <c r="G13" s="27">
        <v>0</v>
      </c>
      <c r="H13" s="11">
        <v>4</v>
      </c>
      <c r="I13" s="27">
        <v>6284.51</v>
      </c>
      <c r="J13" s="11">
        <v>16</v>
      </c>
      <c r="K13" s="27">
        <v>2477.6918959999998</v>
      </c>
      <c r="L13" s="11">
        <v>0</v>
      </c>
      <c r="M13" s="27">
        <v>0</v>
      </c>
      <c r="N13" s="11">
        <v>16</v>
      </c>
      <c r="O13" s="27">
        <v>2477.6918959999998</v>
      </c>
      <c r="P13" s="11">
        <v>0</v>
      </c>
      <c r="Q13" s="27">
        <v>0</v>
      </c>
      <c r="R13" s="11">
        <v>4</v>
      </c>
      <c r="S13" s="27">
        <v>6284.51</v>
      </c>
    </row>
    <row r="14" spans="1:19" s="4" customFormat="1" ht="15" customHeight="1" x14ac:dyDescent="0.2">
      <c r="A14" s="3" t="s">
        <v>168</v>
      </c>
      <c r="B14" s="11">
        <v>16</v>
      </c>
      <c r="C14" s="27">
        <v>638.44799999999998</v>
      </c>
      <c r="D14" s="11">
        <v>16</v>
      </c>
      <c r="E14" s="27">
        <v>638.44799999999998</v>
      </c>
      <c r="F14" s="11">
        <v>0</v>
      </c>
      <c r="G14" s="27">
        <v>0</v>
      </c>
      <c r="H14" s="11">
        <v>1</v>
      </c>
      <c r="I14" s="27">
        <v>113.01</v>
      </c>
      <c r="J14" s="11">
        <v>15</v>
      </c>
      <c r="K14" s="27">
        <v>525.43799999999999</v>
      </c>
      <c r="L14" s="11">
        <v>0</v>
      </c>
      <c r="M14" s="27">
        <v>0</v>
      </c>
      <c r="N14" s="11">
        <v>15</v>
      </c>
      <c r="O14" s="27">
        <v>525.44000000000005</v>
      </c>
      <c r="P14" s="11">
        <v>0</v>
      </c>
      <c r="Q14" s="27">
        <v>0</v>
      </c>
      <c r="R14" s="11">
        <v>1</v>
      </c>
      <c r="S14" s="27">
        <v>113.01</v>
      </c>
    </row>
    <row r="15" spans="1:19" s="4" customFormat="1" ht="25.5" customHeight="1" x14ac:dyDescent="0.2">
      <c r="A15" s="348" t="s">
        <v>183</v>
      </c>
      <c r="B15" s="348"/>
      <c r="C15" s="348"/>
      <c r="D15" s="348"/>
      <c r="E15" s="348"/>
      <c r="F15" s="348"/>
      <c r="G15" s="348"/>
      <c r="H15" s="348"/>
      <c r="I15" s="348"/>
      <c r="J15" s="348"/>
      <c r="K15" s="348"/>
      <c r="L15" s="348"/>
      <c r="M15" s="348"/>
      <c r="N15" s="348"/>
      <c r="O15" s="348"/>
      <c r="P15" s="348"/>
      <c r="Q15" s="348"/>
      <c r="R15" s="348"/>
      <c r="S15" s="348"/>
    </row>
    <row r="16" spans="1:19" s="4" customFormat="1" ht="13.5" customHeight="1" x14ac:dyDescent="0.2">
      <c r="A16" s="347" t="s">
        <v>184</v>
      </c>
      <c r="B16" s="347"/>
      <c r="C16" s="347"/>
      <c r="D16" s="347"/>
      <c r="E16" s="347"/>
      <c r="F16" s="347"/>
      <c r="G16" s="347"/>
      <c r="H16" s="347"/>
      <c r="I16" s="347"/>
      <c r="J16" s="347"/>
      <c r="K16" s="347"/>
      <c r="L16" s="347"/>
      <c r="M16" s="347"/>
      <c r="N16" s="347"/>
      <c r="O16" s="347"/>
      <c r="P16" s="347"/>
      <c r="Q16" s="347"/>
      <c r="R16" s="347"/>
      <c r="S16" s="347"/>
    </row>
    <row r="17" spans="1:19" s="4" customFormat="1" ht="13.5" customHeight="1" x14ac:dyDescent="0.2">
      <c r="A17" s="348" t="s">
        <v>185</v>
      </c>
      <c r="B17" s="348"/>
      <c r="C17" s="348"/>
      <c r="D17" s="348"/>
      <c r="E17" s="348"/>
      <c r="F17" s="348"/>
      <c r="G17" s="348"/>
      <c r="H17" s="348"/>
      <c r="I17" s="348"/>
      <c r="J17" s="348"/>
      <c r="K17" s="348"/>
      <c r="L17" s="348"/>
      <c r="M17" s="348"/>
      <c r="N17" s="348"/>
      <c r="O17" s="348"/>
      <c r="P17" s="348"/>
      <c r="Q17" s="348"/>
      <c r="R17" s="348"/>
      <c r="S17" s="348"/>
    </row>
    <row r="18" spans="1:19" s="4" customFormat="1" ht="13.5" customHeight="1" x14ac:dyDescent="0.2">
      <c r="A18" s="347" t="s">
        <v>106</v>
      </c>
      <c r="B18" s="347"/>
      <c r="C18" s="347"/>
      <c r="D18" s="347"/>
      <c r="E18" s="347"/>
      <c r="F18" s="347"/>
      <c r="G18" s="347"/>
      <c r="H18" s="347"/>
      <c r="I18" s="347"/>
      <c r="J18" s="347"/>
      <c r="K18" s="347"/>
      <c r="L18" s="347"/>
      <c r="M18" s="347"/>
      <c r="N18" s="347"/>
      <c r="O18" s="347"/>
      <c r="P18" s="347"/>
      <c r="Q18" s="347"/>
      <c r="R18" s="347"/>
      <c r="S18" s="347"/>
    </row>
    <row r="19" spans="1:19" s="4" customFormat="1" ht="13.5" customHeight="1" x14ac:dyDescent="0.2">
      <c r="A19" s="347" t="s">
        <v>137</v>
      </c>
      <c r="B19" s="347"/>
      <c r="C19" s="347"/>
      <c r="D19" s="347"/>
      <c r="E19" s="347"/>
      <c r="F19" s="347"/>
      <c r="G19" s="347"/>
      <c r="H19" s="347"/>
      <c r="I19" s="347"/>
      <c r="J19" s="347"/>
      <c r="K19" s="347"/>
      <c r="L19" s="347"/>
      <c r="M19" s="347"/>
      <c r="N19" s="347"/>
      <c r="O19" s="347"/>
      <c r="P19" s="347"/>
      <c r="Q19" s="347"/>
      <c r="R19" s="347"/>
      <c r="S19" s="347"/>
    </row>
    <row r="20" spans="1:19" s="4" customFormat="1" ht="26.1" customHeight="1" x14ac:dyDescent="0.2"/>
  </sheetData>
  <mergeCells count="20">
    <mergeCell ref="A1:R1"/>
    <mergeCell ref="A2:A5"/>
    <mergeCell ref="B2:C4"/>
    <mergeCell ref="D2:G2"/>
    <mergeCell ref="H2:K2"/>
    <mergeCell ref="L2:S2"/>
    <mergeCell ref="D3:E4"/>
    <mergeCell ref="F3:G4"/>
    <mergeCell ref="H3:I4"/>
    <mergeCell ref="J3:K4"/>
    <mergeCell ref="A16:S16"/>
    <mergeCell ref="A17:S17"/>
    <mergeCell ref="A19:S19"/>
    <mergeCell ref="A18:S18"/>
    <mergeCell ref="L3:O3"/>
    <mergeCell ref="P3:Q4"/>
    <mergeCell ref="R3:S4"/>
    <mergeCell ref="L4:M4"/>
    <mergeCell ref="N4:O4"/>
    <mergeCell ref="A15:S15"/>
  </mergeCells>
  <pageMargins left="0.78431372549019618" right="0.78431372549019618" top="0.98039215686274517" bottom="0.98039215686274517" header="0.50980392156862753" footer="0.50980392156862753"/>
  <pageSetup paperSize="9" scale="45" orientation="landscape" useFirstPageNumber="1"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5"/>
  <sheetViews>
    <sheetView view="pageBreakPreview" zoomScale="60" zoomScaleNormal="100" workbookViewId="0">
      <selection sqref="A1:C1"/>
    </sheetView>
  </sheetViews>
  <sheetFormatPr defaultRowHeight="12.75" x14ac:dyDescent="0.2"/>
  <cols>
    <col min="1" max="1" width="14.7109375" bestFit="1" customWidth="1"/>
    <col min="2" max="2" width="9.28515625" bestFit="1" customWidth="1"/>
    <col min="3" max="3" width="11.85546875" bestFit="1" customWidth="1"/>
    <col min="4" max="4" width="4.85546875" bestFit="1" customWidth="1"/>
  </cols>
  <sheetData>
    <row r="1" spans="1:3" ht="15.75" customHeight="1" x14ac:dyDescent="0.2">
      <c r="A1" s="325" t="s">
        <v>9</v>
      </c>
      <c r="B1" s="325"/>
      <c r="C1" s="325"/>
    </row>
    <row r="2" spans="1:3" s="4" customFormat="1" ht="18" customHeight="1" x14ac:dyDescent="0.2">
      <c r="A2" s="337" t="s">
        <v>186</v>
      </c>
      <c r="B2" s="349" t="s">
        <v>156</v>
      </c>
      <c r="C2" s="351"/>
    </row>
    <row r="3" spans="1:3" s="4" customFormat="1" ht="28.5" customHeight="1" x14ac:dyDescent="0.2">
      <c r="A3" s="339"/>
      <c r="B3" s="24" t="s">
        <v>187</v>
      </c>
      <c r="C3" s="29" t="s">
        <v>188</v>
      </c>
    </row>
    <row r="4" spans="1:3" s="4" customFormat="1" ht="18" customHeight="1" x14ac:dyDescent="0.2">
      <c r="A4" s="3" t="s">
        <v>69</v>
      </c>
      <c r="B4" s="26">
        <v>156</v>
      </c>
      <c r="C4" s="27">
        <v>2360.8708999999999</v>
      </c>
    </row>
    <row r="5" spans="1:3" s="4" customFormat="1" ht="18" customHeight="1" x14ac:dyDescent="0.2">
      <c r="A5" s="3" t="s">
        <v>70</v>
      </c>
      <c r="B5" s="26">
        <v>86</v>
      </c>
      <c r="C5" s="27">
        <v>1478.5373199999999</v>
      </c>
    </row>
    <row r="6" spans="1:3" s="4" customFormat="1" ht="18" customHeight="1" x14ac:dyDescent="0.2">
      <c r="A6" s="3" t="s">
        <v>189</v>
      </c>
      <c r="B6" s="26">
        <v>12</v>
      </c>
      <c r="C6" s="27">
        <v>191.37620000000001</v>
      </c>
    </row>
    <row r="7" spans="1:3" s="4" customFormat="1" ht="18" customHeight="1" x14ac:dyDescent="0.2">
      <c r="A7" s="3" t="s">
        <v>190</v>
      </c>
      <c r="B7" s="26">
        <v>19</v>
      </c>
      <c r="C7" s="27">
        <v>380.88535999999999</v>
      </c>
    </row>
    <row r="8" spans="1:3" s="4" customFormat="1" ht="18" customHeight="1" x14ac:dyDescent="0.2">
      <c r="A8" s="3" t="s">
        <v>191</v>
      </c>
      <c r="B8" s="26">
        <v>8</v>
      </c>
      <c r="C8" s="27">
        <v>135.55539999999999</v>
      </c>
    </row>
    <row r="9" spans="1:3" s="4" customFormat="1" ht="18" customHeight="1" x14ac:dyDescent="0.2">
      <c r="A9" s="3" t="s">
        <v>192</v>
      </c>
      <c r="B9" s="26">
        <v>9</v>
      </c>
      <c r="C9" s="27">
        <v>153.42313999999999</v>
      </c>
    </row>
    <row r="10" spans="1:3" s="4" customFormat="1" ht="18" customHeight="1" x14ac:dyDescent="0.2">
      <c r="A10" s="3" t="s">
        <v>193</v>
      </c>
      <c r="B10" s="26">
        <v>10</v>
      </c>
      <c r="C10" s="27">
        <v>126.2111</v>
      </c>
    </row>
    <row r="11" spans="1:3" s="4" customFormat="1" ht="18" customHeight="1" x14ac:dyDescent="0.2">
      <c r="A11" s="3" t="s">
        <v>194</v>
      </c>
      <c r="B11" s="26">
        <v>14</v>
      </c>
      <c r="C11" s="27">
        <v>309.23811999999998</v>
      </c>
    </row>
    <row r="12" spans="1:3" s="4" customFormat="1" ht="18" customHeight="1" x14ac:dyDescent="0.2">
      <c r="A12" s="3" t="s">
        <v>195</v>
      </c>
      <c r="B12" s="26">
        <v>14</v>
      </c>
      <c r="C12" s="27">
        <v>181.84800000000001</v>
      </c>
    </row>
    <row r="13" spans="1:3" s="4" customFormat="1" ht="15" customHeight="1" x14ac:dyDescent="0.2">
      <c r="A13" s="327" t="s">
        <v>106</v>
      </c>
      <c r="B13" s="327"/>
      <c r="C13" s="327"/>
    </row>
    <row r="14" spans="1:3" s="4" customFormat="1" ht="13.5" customHeight="1" x14ac:dyDescent="0.2">
      <c r="A14" s="327" t="s">
        <v>196</v>
      </c>
      <c r="B14" s="327"/>
      <c r="C14" s="327"/>
    </row>
    <row r="15" spans="1:3" s="4" customFormat="1" ht="27.6" customHeight="1" x14ac:dyDescent="0.2"/>
  </sheetData>
  <mergeCells count="5">
    <mergeCell ref="A1:C1"/>
    <mergeCell ref="A2:A3"/>
    <mergeCell ref="B2:C2"/>
    <mergeCell ref="A13:C13"/>
    <mergeCell ref="A14:C14"/>
  </mergeCells>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0"/>
  <sheetViews>
    <sheetView view="pageBreakPreview" zoomScale="60" zoomScaleNormal="100" workbookViewId="0">
      <selection activeCell="C27" sqref="C27"/>
    </sheetView>
  </sheetViews>
  <sheetFormatPr defaultRowHeight="12.75" x14ac:dyDescent="0.2"/>
  <cols>
    <col min="1" max="1" width="27.85546875" bestFit="1" customWidth="1"/>
    <col min="2" max="2" width="14.7109375" bestFit="1" customWidth="1"/>
    <col min="3" max="3" width="11.42578125" bestFit="1" customWidth="1"/>
    <col min="4" max="4" width="14.7109375" bestFit="1" customWidth="1"/>
    <col min="5" max="5" width="11.42578125" bestFit="1" customWidth="1"/>
    <col min="6" max="6" width="4.7109375" bestFit="1" customWidth="1"/>
  </cols>
  <sheetData>
    <row r="1" spans="1:5" ht="18.75" customHeight="1" x14ac:dyDescent="0.2">
      <c r="A1" s="325" t="s">
        <v>10</v>
      </c>
      <c r="B1" s="325"/>
      <c r="C1" s="325"/>
      <c r="D1" s="325"/>
      <c r="E1" s="325"/>
    </row>
    <row r="2" spans="1:5" s="4" customFormat="1" ht="15" customHeight="1" x14ac:dyDescent="0.2">
      <c r="A2" s="329" t="s">
        <v>197</v>
      </c>
      <c r="B2" s="340" t="s">
        <v>70</v>
      </c>
      <c r="C2" s="342"/>
      <c r="D2" s="340" t="s">
        <v>168</v>
      </c>
      <c r="E2" s="342"/>
    </row>
    <row r="3" spans="1:5" s="4" customFormat="1" ht="27" customHeight="1" x14ac:dyDescent="0.2">
      <c r="A3" s="330"/>
      <c r="B3" s="9" t="s">
        <v>182</v>
      </c>
      <c r="C3" s="10" t="s">
        <v>198</v>
      </c>
      <c r="D3" s="9" t="s">
        <v>182</v>
      </c>
      <c r="E3" s="10" t="s">
        <v>161</v>
      </c>
    </row>
    <row r="4" spans="1:5" s="4" customFormat="1" ht="18" customHeight="1" x14ac:dyDescent="0.2">
      <c r="A4" s="30" t="s">
        <v>199</v>
      </c>
      <c r="B4" s="8">
        <v>0</v>
      </c>
      <c r="C4" s="31">
        <v>0</v>
      </c>
      <c r="D4" s="7">
        <v>0</v>
      </c>
      <c r="E4" s="31">
        <v>0</v>
      </c>
    </row>
    <row r="5" spans="1:5" s="4" customFormat="1" ht="18" customHeight="1" x14ac:dyDescent="0.2">
      <c r="A5" s="30" t="s">
        <v>200</v>
      </c>
      <c r="B5" s="8">
        <v>0</v>
      </c>
      <c r="C5" s="31">
        <v>0</v>
      </c>
      <c r="D5" s="7">
        <v>0</v>
      </c>
      <c r="E5" s="31">
        <v>0</v>
      </c>
    </row>
    <row r="6" spans="1:5" s="4" customFormat="1" ht="18" customHeight="1" x14ac:dyDescent="0.2">
      <c r="A6" s="30" t="s">
        <v>201</v>
      </c>
      <c r="B6" s="8">
        <v>1</v>
      </c>
      <c r="C6" s="31">
        <v>1131.187627</v>
      </c>
      <c r="D6" s="7">
        <v>0</v>
      </c>
      <c r="E6" s="31">
        <v>0</v>
      </c>
    </row>
    <row r="7" spans="1:5" s="4" customFormat="1" ht="18" customHeight="1" x14ac:dyDescent="0.2">
      <c r="A7" s="30" t="s">
        <v>202</v>
      </c>
      <c r="B7" s="8">
        <v>4</v>
      </c>
      <c r="C7" s="31">
        <v>542.19290000000001</v>
      </c>
      <c r="D7" s="7">
        <v>0</v>
      </c>
      <c r="E7" s="31">
        <v>0</v>
      </c>
    </row>
    <row r="8" spans="1:5" s="4" customFormat="1" ht="18" customHeight="1" x14ac:dyDescent="0.2">
      <c r="A8" s="30" t="s">
        <v>203</v>
      </c>
      <c r="B8" s="8">
        <v>3</v>
      </c>
      <c r="C8" s="31">
        <v>614.4478302</v>
      </c>
      <c r="D8" s="7">
        <v>0</v>
      </c>
      <c r="E8" s="31">
        <v>0</v>
      </c>
    </row>
    <row r="9" spans="1:5" s="4" customFormat="1" ht="18" customHeight="1" x14ac:dyDescent="0.2">
      <c r="A9" s="30" t="s">
        <v>204</v>
      </c>
      <c r="B9" s="8">
        <v>1</v>
      </c>
      <c r="C9" s="31">
        <v>18.745200000000001</v>
      </c>
      <c r="D9" s="7">
        <v>0</v>
      </c>
      <c r="E9" s="31">
        <v>0</v>
      </c>
    </row>
    <row r="10" spans="1:5" s="4" customFormat="1" ht="18" customHeight="1" x14ac:dyDescent="0.2">
      <c r="A10" s="30" t="s">
        <v>205</v>
      </c>
      <c r="B10" s="8">
        <v>6</v>
      </c>
      <c r="C10" s="31">
        <v>219.06911220000001</v>
      </c>
      <c r="D10" s="7">
        <v>1</v>
      </c>
      <c r="E10" s="31">
        <v>42.873600000000003</v>
      </c>
    </row>
    <row r="11" spans="1:5" s="4" customFormat="1" ht="18" customHeight="1" x14ac:dyDescent="0.2">
      <c r="A11" s="30" t="s">
        <v>206</v>
      </c>
      <c r="B11" s="8">
        <v>9</v>
      </c>
      <c r="C11" s="31">
        <v>466.73480000000001</v>
      </c>
      <c r="D11" s="7">
        <v>2</v>
      </c>
      <c r="E11" s="31">
        <v>360.6</v>
      </c>
    </row>
    <row r="12" spans="1:5" s="4" customFormat="1" ht="18" customHeight="1" x14ac:dyDescent="0.2">
      <c r="A12" s="30" t="s">
        <v>207</v>
      </c>
      <c r="B12" s="8">
        <v>1</v>
      </c>
      <c r="C12" s="31">
        <v>1.35</v>
      </c>
      <c r="D12" s="7">
        <v>0</v>
      </c>
      <c r="E12" s="31">
        <v>0</v>
      </c>
    </row>
    <row r="13" spans="1:5" s="4" customFormat="1" ht="18" customHeight="1" x14ac:dyDescent="0.2">
      <c r="A13" s="30" t="s">
        <v>208</v>
      </c>
      <c r="B13" s="8">
        <v>14</v>
      </c>
      <c r="C13" s="31">
        <v>30930.127183000001</v>
      </c>
      <c r="D13" s="7">
        <v>1</v>
      </c>
      <c r="E13" s="31">
        <v>113.01</v>
      </c>
    </row>
    <row r="14" spans="1:5" s="4" customFormat="1" ht="18" customHeight="1" x14ac:dyDescent="0.2">
      <c r="A14" s="30" t="s">
        <v>209</v>
      </c>
      <c r="B14" s="8">
        <v>4</v>
      </c>
      <c r="C14" s="31">
        <v>90.422319999999999</v>
      </c>
      <c r="D14" s="7">
        <v>0</v>
      </c>
      <c r="E14" s="31">
        <v>0</v>
      </c>
    </row>
    <row r="15" spans="1:5" s="4" customFormat="1" ht="18" customHeight="1" x14ac:dyDescent="0.2">
      <c r="A15" s="30" t="s">
        <v>210</v>
      </c>
      <c r="B15" s="8">
        <v>2</v>
      </c>
      <c r="C15" s="31">
        <v>16.1814</v>
      </c>
      <c r="D15" s="7">
        <v>0</v>
      </c>
      <c r="E15" s="31">
        <v>0</v>
      </c>
    </row>
    <row r="16" spans="1:5" s="4" customFormat="1" ht="18" customHeight="1" x14ac:dyDescent="0.2">
      <c r="A16" s="30" t="s">
        <v>211</v>
      </c>
      <c r="B16" s="8">
        <v>1</v>
      </c>
      <c r="C16" s="31">
        <v>1.944</v>
      </c>
      <c r="D16" s="7">
        <v>0</v>
      </c>
      <c r="E16" s="31">
        <v>0</v>
      </c>
    </row>
    <row r="17" spans="1:5" s="4" customFormat="1" ht="18" customHeight="1" x14ac:dyDescent="0.2">
      <c r="A17" s="30" t="s">
        <v>212</v>
      </c>
      <c r="B17" s="8">
        <v>2</v>
      </c>
      <c r="C17" s="31">
        <v>44.800199999999997</v>
      </c>
      <c r="D17" s="7">
        <v>0</v>
      </c>
      <c r="E17" s="31">
        <v>0</v>
      </c>
    </row>
    <row r="18" spans="1:5" s="4" customFormat="1" ht="18" customHeight="1" x14ac:dyDescent="0.2">
      <c r="A18" s="30" t="s">
        <v>213</v>
      </c>
      <c r="B18" s="8">
        <v>54</v>
      </c>
      <c r="C18" s="31">
        <v>6990.3322660000003</v>
      </c>
      <c r="D18" s="7">
        <v>9</v>
      </c>
      <c r="E18" s="31">
        <v>94.522800000000004</v>
      </c>
    </row>
    <row r="19" spans="1:5" s="4" customFormat="1" ht="18" customHeight="1" x14ac:dyDescent="0.2">
      <c r="A19" s="30" t="s">
        <v>214</v>
      </c>
      <c r="B19" s="8">
        <v>0</v>
      </c>
      <c r="C19" s="31">
        <v>0</v>
      </c>
      <c r="D19" s="7">
        <v>0</v>
      </c>
      <c r="E19" s="31">
        <v>0</v>
      </c>
    </row>
    <row r="20" spans="1:5" s="4" customFormat="1" ht="18" customHeight="1" x14ac:dyDescent="0.2">
      <c r="A20" s="30" t="s">
        <v>215</v>
      </c>
      <c r="B20" s="8">
        <v>0</v>
      </c>
      <c r="C20" s="31">
        <v>0</v>
      </c>
      <c r="D20" s="7">
        <v>0</v>
      </c>
      <c r="E20" s="31">
        <v>0</v>
      </c>
    </row>
    <row r="21" spans="1:5" s="4" customFormat="1" ht="18" customHeight="1" x14ac:dyDescent="0.2">
      <c r="A21" s="30" t="s">
        <v>216</v>
      </c>
      <c r="B21" s="8">
        <v>8</v>
      </c>
      <c r="C21" s="31">
        <v>1302.5931210000001</v>
      </c>
      <c r="D21" s="7">
        <v>3</v>
      </c>
      <c r="E21" s="31">
        <v>27.441600000000001</v>
      </c>
    </row>
    <row r="22" spans="1:5" s="4" customFormat="1" ht="18" customHeight="1" x14ac:dyDescent="0.2">
      <c r="A22" s="30" t="s">
        <v>217</v>
      </c>
      <c r="B22" s="8">
        <v>1</v>
      </c>
      <c r="C22" s="31">
        <v>35.520000000000003</v>
      </c>
      <c r="D22" s="7">
        <v>0</v>
      </c>
      <c r="E22" s="31">
        <v>0</v>
      </c>
    </row>
    <row r="23" spans="1:5" s="4" customFormat="1" ht="18" customHeight="1" x14ac:dyDescent="0.2">
      <c r="A23" s="30" t="s">
        <v>218</v>
      </c>
      <c r="B23" s="8">
        <v>0</v>
      </c>
      <c r="C23" s="31">
        <v>0</v>
      </c>
      <c r="D23" s="7">
        <v>0</v>
      </c>
      <c r="E23" s="31">
        <v>0</v>
      </c>
    </row>
    <row r="24" spans="1:5" s="4" customFormat="1" ht="18" customHeight="1" x14ac:dyDescent="0.2">
      <c r="A24" s="30" t="s">
        <v>219</v>
      </c>
      <c r="B24" s="8">
        <v>0</v>
      </c>
      <c r="C24" s="31">
        <v>0</v>
      </c>
      <c r="D24" s="7">
        <v>0</v>
      </c>
      <c r="E24" s="31">
        <v>0</v>
      </c>
    </row>
    <row r="25" spans="1:5" s="4" customFormat="1" ht="18" customHeight="1" x14ac:dyDescent="0.2">
      <c r="A25" s="30" t="s">
        <v>220</v>
      </c>
      <c r="B25" s="8">
        <v>1</v>
      </c>
      <c r="C25" s="31">
        <v>10.08</v>
      </c>
      <c r="D25" s="7">
        <v>0</v>
      </c>
      <c r="E25" s="31">
        <v>0</v>
      </c>
    </row>
    <row r="26" spans="1:5" s="4" customFormat="1" ht="18" customHeight="1" x14ac:dyDescent="0.2">
      <c r="A26" s="30" t="s">
        <v>221</v>
      </c>
      <c r="B26" s="8">
        <v>0</v>
      </c>
      <c r="C26" s="31">
        <v>0</v>
      </c>
      <c r="D26" s="7">
        <v>0</v>
      </c>
      <c r="E26" s="31">
        <v>0</v>
      </c>
    </row>
    <row r="27" spans="1:5" s="4" customFormat="1" ht="18" customHeight="1" x14ac:dyDescent="0.2">
      <c r="A27" s="30" t="s">
        <v>156</v>
      </c>
      <c r="B27" s="8">
        <v>112</v>
      </c>
      <c r="C27" s="31">
        <v>42415.727960000004</v>
      </c>
      <c r="D27" s="7">
        <v>16</v>
      </c>
      <c r="E27" s="31">
        <v>638.44799999999998</v>
      </c>
    </row>
    <row r="28" spans="1:5" s="4" customFormat="1" ht="15" customHeight="1" x14ac:dyDescent="0.2">
      <c r="A28" s="327" t="s">
        <v>106</v>
      </c>
      <c r="B28" s="327"/>
      <c r="C28" s="327"/>
    </row>
    <row r="29" spans="1:5" s="4" customFormat="1" ht="13.5" customHeight="1" x14ac:dyDescent="0.2">
      <c r="A29" s="327" t="s">
        <v>137</v>
      </c>
      <c r="B29" s="327"/>
      <c r="C29" s="327"/>
    </row>
    <row r="30" spans="1:5" s="4" customFormat="1" ht="28.35" customHeight="1" x14ac:dyDescent="0.2"/>
  </sheetData>
  <mergeCells count="6">
    <mergeCell ref="A29:C29"/>
    <mergeCell ref="A1:E1"/>
    <mergeCell ref="A2:A3"/>
    <mergeCell ref="B2:C2"/>
    <mergeCell ref="D2:E2"/>
    <mergeCell ref="A28:C28"/>
  </mergeCells>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6"/>
  <sheetViews>
    <sheetView view="pageBreakPreview" topLeftCell="J1" zoomScale="60" zoomScaleNormal="100" workbookViewId="0">
      <selection activeCell="Q4" sqref="Q4"/>
    </sheetView>
  </sheetViews>
  <sheetFormatPr defaultRowHeight="12.75" x14ac:dyDescent="0.2"/>
  <cols>
    <col min="1" max="11" width="14.7109375" bestFit="1" customWidth="1"/>
    <col min="12" max="12" width="14.42578125" bestFit="1" customWidth="1"/>
    <col min="13" max="13" width="15" bestFit="1" customWidth="1"/>
    <col min="14" max="17" width="14.7109375" bestFit="1" customWidth="1"/>
    <col min="18" max="18" width="4.7109375" bestFit="1" customWidth="1"/>
  </cols>
  <sheetData>
    <row r="1" spans="1:17" ht="16.5" customHeight="1" x14ac:dyDescent="0.2">
      <c r="A1" s="359" t="s">
        <v>222</v>
      </c>
      <c r="B1" s="359"/>
      <c r="C1" s="359"/>
      <c r="D1" s="359"/>
      <c r="E1" s="359"/>
      <c r="F1" s="359"/>
      <c r="G1" s="359"/>
      <c r="H1" s="359"/>
      <c r="I1" s="359"/>
      <c r="J1" s="359"/>
      <c r="K1" s="359"/>
      <c r="L1" s="359"/>
    </row>
    <row r="2" spans="1:17" s="4" customFormat="1" ht="18" customHeight="1" x14ac:dyDescent="0.2">
      <c r="A2" s="337" t="s">
        <v>153</v>
      </c>
      <c r="B2" s="352" t="s">
        <v>156</v>
      </c>
      <c r="C2" s="353"/>
      <c r="D2" s="349" t="s">
        <v>223</v>
      </c>
      <c r="E2" s="350"/>
      <c r="F2" s="350"/>
      <c r="G2" s="351"/>
      <c r="H2" s="349" t="s">
        <v>224</v>
      </c>
      <c r="I2" s="350"/>
      <c r="J2" s="350"/>
      <c r="K2" s="350"/>
      <c r="L2" s="350"/>
      <c r="M2" s="350"/>
      <c r="N2" s="350"/>
      <c r="O2" s="350"/>
      <c r="P2" s="350"/>
      <c r="Q2" s="350"/>
    </row>
    <row r="3" spans="1:17" s="4" customFormat="1" ht="18" customHeight="1" x14ac:dyDescent="0.2">
      <c r="A3" s="338"/>
      <c r="B3" s="354"/>
      <c r="C3" s="355"/>
      <c r="D3" s="349" t="s">
        <v>225</v>
      </c>
      <c r="E3" s="351"/>
      <c r="F3" s="349" t="s">
        <v>173</v>
      </c>
      <c r="G3" s="351"/>
      <c r="H3" s="349" t="s">
        <v>226</v>
      </c>
      <c r="I3" s="351"/>
      <c r="J3" s="349" t="s">
        <v>227</v>
      </c>
      <c r="K3" s="351"/>
      <c r="L3" s="349" t="s">
        <v>228</v>
      </c>
      <c r="M3" s="351"/>
      <c r="N3" s="349" t="s">
        <v>229</v>
      </c>
      <c r="O3" s="351"/>
      <c r="P3" s="349" t="s">
        <v>230</v>
      </c>
      <c r="Q3" s="351"/>
    </row>
    <row r="4" spans="1:17" s="4" customFormat="1" ht="27" customHeight="1" x14ac:dyDescent="0.2">
      <c r="A4" s="339"/>
      <c r="B4" s="6" t="s">
        <v>231</v>
      </c>
      <c r="C4" s="10" t="s">
        <v>198</v>
      </c>
      <c r="D4" s="6" t="s">
        <v>231</v>
      </c>
      <c r="E4" s="10" t="s">
        <v>161</v>
      </c>
      <c r="F4" s="6" t="s">
        <v>231</v>
      </c>
      <c r="G4" s="10" t="s">
        <v>161</v>
      </c>
      <c r="H4" s="6" t="s">
        <v>231</v>
      </c>
      <c r="I4" s="10" t="s">
        <v>161</v>
      </c>
      <c r="J4" s="6" t="s">
        <v>231</v>
      </c>
      <c r="K4" s="10" t="s">
        <v>161</v>
      </c>
      <c r="L4" s="6" t="s">
        <v>231</v>
      </c>
      <c r="M4" s="10" t="s">
        <v>161</v>
      </c>
      <c r="N4" s="6" t="s">
        <v>231</v>
      </c>
      <c r="O4" s="10" t="s">
        <v>161</v>
      </c>
      <c r="P4" s="9" t="s">
        <v>231</v>
      </c>
      <c r="Q4" s="10" t="s">
        <v>161</v>
      </c>
    </row>
    <row r="5" spans="1:17" s="4" customFormat="1" ht="18" customHeight="1" x14ac:dyDescent="0.2">
      <c r="A5" s="3" t="s">
        <v>232</v>
      </c>
      <c r="B5" s="11">
        <v>229</v>
      </c>
      <c r="C5" s="32">
        <v>110359.69</v>
      </c>
      <c r="D5" s="33">
        <v>222</v>
      </c>
      <c r="E5" s="26">
        <v>74118.09</v>
      </c>
      <c r="F5" s="33">
        <v>7</v>
      </c>
      <c r="G5" s="26">
        <v>36241.599999999999</v>
      </c>
      <c r="H5" s="33">
        <v>62</v>
      </c>
      <c r="I5" s="26">
        <v>13118.88</v>
      </c>
      <c r="J5" s="33">
        <v>9</v>
      </c>
      <c r="K5" s="26">
        <v>6628.89</v>
      </c>
      <c r="L5" s="33">
        <v>129</v>
      </c>
      <c r="M5" s="26">
        <v>76310.38</v>
      </c>
      <c r="N5" s="33">
        <v>29</v>
      </c>
      <c r="O5" s="26">
        <v>14301.53</v>
      </c>
      <c r="P5" s="11">
        <v>0</v>
      </c>
      <c r="Q5" s="26">
        <v>0</v>
      </c>
    </row>
    <row r="6" spans="1:17" s="4" customFormat="1" ht="18" customHeight="1" x14ac:dyDescent="0.2">
      <c r="A6" s="3" t="s">
        <v>70</v>
      </c>
      <c r="B6" s="11">
        <v>112</v>
      </c>
      <c r="C6" s="26">
        <v>42415.727959999997</v>
      </c>
      <c r="D6" s="33">
        <v>109</v>
      </c>
      <c r="E6" s="26">
        <v>41144.927960000001</v>
      </c>
      <c r="F6" s="33">
        <v>3</v>
      </c>
      <c r="G6" s="26">
        <v>1270.8</v>
      </c>
      <c r="H6" s="33">
        <v>21</v>
      </c>
      <c r="I6" s="26">
        <v>4817.7772020000002</v>
      </c>
      <c r="J6" s="33">
        <v>6</v>
      </c>
      <c r="K6" s="26">
        <v>956.8895</v>
      </c>
      <c r="L6" s="33">
        <v>70</v>
      </c>
      <c r="M6" s="26">
        <v>26891.253226000001</v>
      </c>
      <c r="N6" s="33">
        <v>11</v>
      </c>
      <c r="O6" s="26">
        <v>9634.1092310000004</v>
      </c>
      <c r="P6" s="11">
        <v>4</v>
      </c>
      <c r="Q6" s="26">
        <v>115.69880000000001</v>
      </c>
    </row>
    <row r="7" spans="1:17" s="4" customFormat="1" ht="18" customHeight="1" x14ac:dyDescent="0.2">
      <c r="A7" s="3" t="s">
        <v>162</v>
      </c>
      <c r="B7" s="11">
        <v>16</v>
      </c>
      <c r="C7" s="26">
        <v>3555.2981799999998</v>
      </c>
      <c r="D7" s="33">
        <v>16</v>
      </c>
      <c r="E7" s="26">
        <v>3555.2981799999998</v>
      </c>
      <c r="F7" s="33">
        <v>0</v>
      </c>
      <c r="G7" s="26">
        <v>0</v>
      </c>
      <c r="H7" s="33">
        <v>4</v>
      </c>
      <c r="I7" s="26">
        <v>90.196179999999998</v>
      </c>
      <c r="J7" s="33">
        <v>0</v>
      </c>
      <c r="K7" s="26">
        <v>0</v>
      </c>
      <c r="L7" s="33">
        <v>8</v>
      </c>
      <c r="M7" s="26">
        <v>149.1247122</v>
      </c>
      <c r="N7" s="33">
        <v>3</v>
      </c>
      <c r="O7" s="26">
        <v>3231.3820000000001</v>
      </c>
      <c r="P7" s="11">
        <v>1</v>
      </c>
      <c r="Q7" s="26">
        <v>84.6</v>
      </c>
    </row>
    <row r="8" spans="1:17" s="4" customFormat="1" ht="18" customHeight="1" x14ac:dyDescent="0.2">
      <c r="A8" s="3" t="s">
        <v>190</v>
      </c>
      <c r="B8" s="11">
        <v>23</v>
      </c>
      <c r="C8" s="26">
        <v>14429.485360000001</v>
      </c>
      <c r="D8" s="33">
        <v>23</v>
      </c>
      <c r="E8" s="26">
        <v>14429.485360000001</v>
      </c>
      <c r="F8" s="33">
        <v>0</v>
      </c>
      <c r="G8" s="26">
        <v>0</v>
      </c>
      <c r="H8" s="33">
        <v>4</v>
      </c>
      <c r="I8" s="26">
        <v>154.6</v>
      </c>
      <c r="J8" s="33">
        <v>1</v>
      </c>
      <c r="K8" s="26">
        <v>509.81</v>
      </c>
      <c r="L8" s="33">
        <v>16</v>
      </c>
      <c r="M8" s="26">
        <v>13745.87536</v>
      </c>
      <c r="N8" s="33">
        <v>0</v>
      </c>
      <c r="O8" s="26">
        <v>0</v>
      </c>
      <c r="P8" s="11">
        <v>2</v>
      </c>
      <c r="Q8" s="26">
        <v>19.2</v>
      </c>
    </row>
    <row r="9" spans="1:17" s="4" customFormat="1" ht="18" customHeight="1" x14ac:dyDescent="0.2">
      <c r="A9" s="3" t="s">
        <v>164</v>
      </c>
      <c r="B9" s="11">
        <v>11</v>
      </c>
      <c r="C9" s="26">
        <v>3151.7067000000002</v>
      </c>
      <c r="D9" s="33">
        <v>10</v>
      </c>
      <c r="E9" s="26">
        <v>2691.1967</v>
      </c>
      <c r="F9" s="33">
        <v>1</v>
      </c>
      <c r="G9" s="26">
        <v>460.51</v>
      </c>
      <c r="H9" s="33">
        <v>1</v>
      </c>
      <c r="I9" s="26">
        <v>460.51</v>
      </c>
      <c r="J9" s="33">
        <v>0</v>
      </c>
      <c r="K9" s="26">
        <v>0</v>
      </c>
      <c r="L9" s="33">
        <v>9</v>
      </c>
      <c r="M9" s="26">
        <v>2679.2966999999999</v>
      </c>
      <c r="N9" s="33">
        <v>0</v>
      </c>
      <c r="O9" s="26">
        <v>0</v>
      </c>
      <c r="P9" s="11">
        <v>1</v>
      </c>
      <c r="Q9" s="26">
        <v>11.9</v>
      </c>
    </row>
    <row r="10" spans="1:17" s="4" customFormat="1" ht="18" customHeight="1" x14ac:dyDescent="0.2">
      <c r="A10" s="3" t="s">
        <v>165</v>
      </c>
      <c r="B10" s="11">
        <v>15</v>
      </c>
      <c r="C10" s="26">
        <v>10686.03</v>
      </c>
      <c r="D10" s="33">
        <v>15</v>
      </c>
      <c r="E10" s="26">
        <v>10686.03</v>
      </c>
      <c r="F10" s="33">
        <v>0</v>
      </c>
      <c r="G10" s="26">
        <v>0</v>
      </c>
      <c r="H10" s="33">
        <v>4</v>
      </c>
      <c r="I10" s="26">
        <v>1598.276822</v>
      </c>
      <c r="J10" s="33">
        <v>1</v>
      </c>
      <c r="K10" s="26">
        <v>60.0075</v>
      </c>
      <c r="L10" s="33">
        <v>8</v>
      </c>
      <c r="M10" s="26">
        <v>4851.3930899999996</v>
      </c>
      <c r="N10" s="33">
        <v>2</v>
      </c>
      <c r="O10" s="26">
        <v>4176.3538044999996</v>
      </c>
      <c r="P10" s="11">
        <v>0</v>
      </c>
      <c r="Q10" s="26">
        <v>0</v>
      </c>
    </row>
    <row r="11" spans="1:17" s="4" customFormat="1" ht="18" customHeight="1" x14ac:dyDescent="0.2">
      <c r="A11" s="3" t="s">
        <v>166</v>
      </c>
      <c r="B11" s="11">
        <v>11</v>
      </c>
      <c r="C11" s="26">
        <v>1257.4000000000001</v>
      </c>
      <c r="D11" s="33">
        <v>11</v>
      </c>
      <c r="E11" s="26">
        <v>1257.4000000000001</v>
      </c>
      <c r="F11" s="33">
        <v>0</v>
      </c>
      <c r="G11" s="26">
        <v>0</v>
      </c>
      <c r="H11" s="33">
        <v>2</v>
      </c>
      <c r="I11" s="26">
        <v>29.8</v>
      </c>
      <c r="J11" s="33">
        <v>0</v>
      </c>
      <c r="K11" s="26">
        <v>0</v>
      </c>
      <c r="L11" s="33">
        <v>8</v>
      </c>
      <c r="M11" s="26">
        <v>96.41</v>
      </c>
      <c r="N11" s="33">
        <v>1</v>
      </c>
      <c r="O11" s="26">
        <v>1131.19</v>
      </c>
      <c r="P11" s="11">
        <v>0</v>
      </c>
      <c r="Q11" s="26">
        <v>0</v>
      </c>
    </row>
    <row r="12" spans="1:17" s="4" customFormat="1" ht="18" customHeight="1" x14ac:dyDescent="0.2">
      <c r="A12" s="3" t="s">
        <v>167</v>
      </c>
      <c r="B12" s="11">
        <v>20</v>
      </c>
      <c r="C12" s="26">
        <v>8762.2018960000005</v>
      </c>
      <c r="D12" s="33">
        <v>19</v>
      </c>
      <c r="E12" s="26">
        <v>8295.5018959999998</v>
      </c>
      <c r="F12" s="33">
        <v>1</v>
      </c>
      <c r="G12" s="26">
        <v>466.7</v>
      </c>
      <c r="H12" s="33">
        <v>4</v>
      </c>
      <c r="I12" s="26">
        <v>2476.4899999999998</v>
      </c>
      <c r="J12" s="33">
        <v>0</v>
      </c>
      <c r="K12" s="26">
        <v>0</v>
      </c>
      <c r="L12" s="33">
        <v>13</v>
      </c>
      <c r="M12" s="26">
        <v>5323.524496</v>
      </c>
      <c r="N12" s="33">
        <v>3</v>
      </c>
      <c r="O12" s="26">
        <v>962.19</v>
      </c>
      <c r="P12" s="11">
        <v>0</v>
      </c>
      <c r="Q12" s="26">
        <v>0</v>
      </c>
    </row>
    <row r="13" spans="1:17" s="4" customFormat="1" ht="18" customHeight="1" x14ac:dyDescent="0.2">
      <c r="A13" s="3" t="s">
        <v>168</v>
      </c>
      <c r="B13" s="11">
        <v>16</v>
      </c>
      <c r="C13" s="26">
        <v>638.45000000000005</v>
      </c>
      <c r="D13" s="33">
        <v>15</v>
      </c>
      <c r="E13" s="26">
        <v>294.86</v>
      </c>
      <c r="F13" s="33">
        <v>1</v>
      </c>
      <c r="G13" s="26">
        <v>343.59</v>
      </c>
      <c r="H13" s="33">
        <v>2</v>
      </c>
      <c r="I13" s="26">
        <v>7.8959999999999999</v>
      </c>
      <c r="J13" s="33">
        <v>4</v>
      </c>
      <c r="K13" s="26">
        <v>387.072</v>
      </c>
      <c r="L13" s="33">
        <v>8</v>
      </c>
      <c r="M13" s="26">
        <v>110.47920000000001</v>
      </c>
      <c r="N13" s="33">
        <v>2</v>
      </c>
      <c r="O13" s="26">
        <v>133.0008</v>
      </c>
      <c r="P13" s="11">
        <v>0</v>
      </c>
      <c r="Q13" s="26">
        <v>0</v>
      </c>
    </row>
    <row r="14" spans="1:17" s="4" customFormat="1" ht="19.5" customHeight="1" x14ac:dyDescent="0.2">
      <c r="A14" s="327" t="s">
        <v>106</v>
      </c>
      <c r="B14" s="327"/>
      <c r="C14" s="327"/>
    </row>
    <row r="15" spans="1:17" s="4" customFormat="1" ht="18" customHeight="1" x14ac:dyDescent="0.2">
      <c r="A15" s="327" t="s">
        <v>137</v>
      </c>
      <c r="B15" s="327"/>
      <c r="C15" s="327"/>
    </row>
    <row r="16" spans="1:17" s="4" customFormat="1" ht="26.85" customHeight="1" x14ac:dyDescent="0.2"/>
  </sheetData>
  <mergeCells count="14">
    <mergeCell ref="P3:Q3"/>
    <mergeCell ref="A14:C14"/>
    <mergeCell ref="A15:C15"/>
    <mergeCell ref="A1:L1"/>
    <mergeCell ref="A2:A4"/>
    <mergeCell ref="B2:C3"/>
    <mergeCell ref="D2:G2"/>
    <mergeCell ref="H2:Q2"/>
    <mergeCell ref="D3:E3"/>
    <mergeCell ref="F3:G3"/>
    <mergeCell ref="H3:I3"/>
    <mergeCell ref="J3:K3"/>
    <mergeCell ref="L3:M3"/>
    <mergeCell ref="N3:O3"/>
  </mergeCells>
  <pageMargins left="0.78431372549019618" right="0.78431372549019618" top="0.98039215686274517" bottom="0.98039215686274517" header="0.50980392156862753" footer="0.50980392156862753"/>
  <pageSetup paperSize="9" scale="52" orientation="landscape" useFirstPageNumber="1"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5"/>
  <sheetViews>
    <sheetView view="pageBreakPreview" zoomScale="60" zoomScaleNormal="100" workbookViewId="0">
      <selection activeCell="M6" sqref="M6:M12"/>
    </sheetView>
  </sheetViews>
  <sheetFormatPr defaultRowHeight="12.75" x14ac:dyDescent="0.2"/>
  <cols>
    <col min="1" max="1" width="14.7109375" bestFit="1" customWidth="1"/>
    <col min="2" max="2" width="12.140625" bestFit="1" customWidth="1"/>
    <col min="3" max="3" width="9.28515625" bestFit="1" customWidth="1"/>
    <col min="4" max="4" width="12.140625" bestFit="1" customWidth="1"/>
    <col min="5" max="5" width="8.42578125" bestFit="1" customWidth="1"/>
    <col min="6" max="6" width="12.140625" bestFit="1" customWidth="1"/>
    <col min="7" max="7" width="8.42578125" bestFit="1" customWidth="1"/>
    <col min="8" max="8" width="12.140625" bestFit="1" customWidth="1"/>
    <col min="9" max="9" width="8.42578125" bestFit="1" customWidth="1"/>
    <col min="10" max="10" width="12.140625" bestFit="1" customWidth="1"/>
    <col min="11" max="11" width="8.42578125" bestFit="1" customWidth="1"/>
    <col min="12" max="12" width="12.140625" bestFit="1" customWidth="1"/>
    <col min="13" max="13" width="8.42578125" bestFit="1" customWidth="1"/>
    <col min="14" max="14" width="51" bestFit="1" customWidth="1"/>
    <col min="15" max="15" width="4.7109375" bestFit="1" customWidth="1"/>
  </cols>
  <sheetData>
    <row r="1" spans="1:14" ht="15" customHeight="1" x14ac:dyDescent="0.2">
      <c r="A1" s="359" t="s">
        <v>12</v>
      </c>
      <c r="B1" s="359"/>
      <c r="C1" s="359"/>
      <c r="D1" s="359"/>
      <c r="E1" s="359"/>
      <c r="F1" s="359"/>
      <c r="G1" s="359"/>
      <c r="H1" s="359"/>
      <c r="I1" s="359"/>
      <c r="J1" s="359"/>
      <c r="K1" s="359"/>
      <c r="L1" s="359"/>
      <c r="M1" s="359"/>
      <c r="N1" s="359"/>
    </row>
    <row r="2" spans="1:14" s="4" customFormat="1" ht="27" customHeight="1" x14ac:dyDescent="0.2">
      <c r="A2" s="337" t="s">
        <v>153</v>
      </c>
      <c r="B2" s="331" t="s">
        <v>156</v>
      </c>
      <c r="C2" s="332"/>
      <c r="D2" s="331" t="s">
        <v>233</v>
      </c>
      <c r="E2" s="332"/>
      <c r="F2" s="331" t="s">
        <v>234</v>
      </c>
      <c r="G2" s="332"/>
      <c r="H2" s="331" t="s">
        <v>235</v>
      </c>
      <c r="I2" s="332"/>
      <c r="J2" s="331" t="s">
        <v>236</v>
      </c>
      <c r="K2" s="332"/>
      <c r="L2" s="331" t="s">
        <v>237</v>
      </c>
      <c r="M2" s="332"/>
    </row>
    <row r="3" spans="1:14" s="4" customFormat="1" ht="37.5" customHeight="1" x14ac:dyDescent="0.2">
      <c r="A3" s="339"/>
      <c r="B3" s="6" t="s">
        <v>187</v>
      </c>
      <c r="C3" s="10" t="s">
        <v>161</v>
      </c>
      <c r="D3" s="6" t="s">
        <v>187</v>
      </c>
      <c r="E3" s="10" t="s">
        <v>161</v>
      </c>
      <c r="F3" s="6" t="s">
        <v>187</v>
      </c>
      <c r="G3" s="10" t="s">
        <v>161</v>
      </c>
      <c r="H3" s="6" t="s">
        <v>187</v>
      </c>
      <c r="I3" s="10" t="s">
        <v>161</v>
      </c>
      <c r="J3" s="6" t="s">
        <v>187</v>
      </c>
      <c r="K3" s="10" t="s">
        <v>161</v>
      </c>
      <c r="L3" s="6" t="s">
        <v>187</v>
      </c>
      <c r="M3" s="10" t="s">
        <v>161</v>
      </c>
    </row>
    <row r="4" spans="1:14" s="4" customFormat="1" ht="18" customHeight="1" x14ac:dyDescent="0.2">
      <c r="A4" s="3" t="s">
        <v>69</v>
      </c>
      <c r="B4" s="34">
        <v>229</v>
      </c>
      <c r="C4" s="32">
        <v>110359.31</v>
      </c>
      <c r="D4" s="34">
        <v>28</v>
      </c>
      <c r="E4" s="26">
        <v>108.28</v>
      </c>
      <c r="F4" s="34">
        <v>41</v>
      </c>
      <c r="G4" s="26">
        <v>273.58</v>
      </c>
      <c r="H4" s="34">
        <v>90</v>
      </c>
      <c r="I4" s="26">
        <v>1848</v>
      </c>
      <c r="J4" s="34">
        <v>9</v>
      </c>
      <c r="K4" s="26">
        <v>615.59</v>
      </c>
      <c r="L4" s="34">
        <v>61</v>
      </c>
      <c r="M4" s="32">
        <v>107513.86</v>
      </c>
    </row>
    <row r="5" spans="1:14" s="4" customFormat="1" ht="18" customHeight="1" x14ac:dyDescent="0.2">
      <c r="A5" s="3" t="s">
        <v>70</v>
      </c>
      <c r="B5" s="34">
        <v>112</v>
      </c>
      <c r="C5" s="26">
        <v>42415.730363199997</v>
      </c>
      <c r="D5" s="34">
        <v>13</v>
      </c>
      <c r="E5" s="26">
        <v>50.473399999999998</v>
      </c>
      <c r="F5" s="34">
        <v>23</v>
      </c>
      <c r="G5" s="26">
        <v>168.8528</v>
      </c>
      <c r="H5" s="34">
        <v>46</v>
      </c>
      <c r="I5" s="26">
        <v>967.96861999999999</v>
      </c>
      <c r="J5" s="34">
        <v>6</v>
      </c>
      <c r="K5" s="26">
        <v>437.52233219999999</v>
      </c>
      <c r="L5" s="34">
        <v>24</v>
      </c>
      <c r="M5" s="26">
        <v>40790.913210999999</v>
      </c>
    </row>
    <row r="6" spans="1:14" s="4" customFormat="1" ht="18" customHeight="1" x14ac:dyDescent="0.2">
      <c r="A6" s="3" t="s">
        <v>162</v>
      </c>
      <c r="B6" s="34">
        <v>16</v>
      </c>
      <c r="C6" s="26">
        <v>3555.3</v>
      </c>
      <c r="D6" s="34">
        <v>3</v>
      </c>
      <c r="E6" s="26">
        <v>11.9</v>
      </c>
      <c r="F6" s="34">
        <v>4</v>
      </c>
      <c r="G6" s="26">
        <v>24.23</v>
      </c>
      <c r="H6" s="34">
        <v>5</v>
      </c>
      <c r="I6" s="26">
        <v>120.38</v>
      </c>
      <c r="J6" s="34">
        <v>2</v>
      </c>
      <c r="K6" s="26">
        <v>184.52</v>
      </c>
      <c r="L6" s="34">
        <v>2</v>
      </c>
      <c r="M6" s="26">
        <v>3214.27</v>
      </c>
    </row>
    <row r="7" spans="1:14" s="4" customFormat="1" ht="18" customHeight="1" x14ac:dyDescent="0.2">
      <c r="A7" s="3" t="s">
        <v>163</v>
      </c>
      <c r="B7" s="34">
        <v>23</v>
      </c>
      <c r="C7" s="26">
        <v>23273.175360000001</v>
      </c>
      <c r="D7" s="34">
        <v>1</v>
      </c>
      <c r="E7" s="26">
        <v>4.4400000000000004</v>
      </c>
      <c r="F7" s="34">
        <v>8</v>
      </c>
      <c r="G7" s="26">
        <v>64.674000000000007</v>
      </c>
      <c r="H7" s="34">
        <v>9</v>
      </c>
      <c r="I7" s="26">
        <v>233.86135999999999</v>
      </c>
      <c r="J7" s="34">
        <v>1</v>
      </c>
      <c r="K7" s="26">
        <v>77.91</v>
      </c>
      <c r="L7" s="34">
        <v>4</v>
      </c>
      <c r="M7" s="26">
        <v>22892.29</v>
      </c>
    </row>
    <row r="8" spans="1:14" s="4" customFormat="1" ht="18" customHeight="1" x14ac:dyDescent="0.2">
      <c r="A8" s="3" t="s">
        <v>164</v>
      </c>
      <c r="B8" s="34">
        <v>11</v>
      </c>
      <c r="C8" s="26">
        <v>3151.7053999999998</v>
      </c>
      <c r="D8" s="34">
        <v>0</v>
      </c>
      <c r="E8" s="26">
        <v>0</v>
      </c>
      <c r="F8" s="34">
        <v>2</v>
      </c>
      <c r="G8" s="26">
        <v>14.164</v>
      </c>
      <c r="H8" s="34">
        <v>6</v>
      </c>
      <c r="I8" s="26">
        <v>121.3914</v>
      </c>
      <c r="J8" s="34">
        <v>0</v>
      </c>
      <c r="K8" s="26">
        <v>0</v>
      </c>
      <c r="L8" s="34">
        <v>3</v>
      </c>
      <c r="M8" s="26">
        <v>3016.15</v>
      </c>
    </row>
    <row r="9" spans="1:14" s="4" customFormat="1" ht="18" customHeight="1" x14ac:dyDescent="0.2">
      <c r="A9" s="3" t="s">
        <v>165</v>
      </c>
      <c r="B9" s="34">
        <v>15</v>
      </c>
      <c r="C9" s="26">
        <v>10686.031215999999</v>
      </c>
      <c r="D9" s="34">
        <v>1</v>
      </c>
      <c r="E9" s="26">
        <v>4.5084</v>
      </c>
      <c r="F9" s="34">
        <v>3</v>
      </c>
      <c r="G9" s="26">
        <v>22.453399999999998</v>
      </c>
      <c r="H9" s="34">
        <v>4</v>
      </c>
      <c r="I9" s="26">
        <v>66.45384</v>
      </c>
      <c r="J9" s="34">
        <v>1</v>
      </c>
      <c r="K9" s="26">
        <v>60.0075</v>
      </c>
      <c r="L9" s="34">
        <v>6</v>
      </c>
      <c r="M9" s="26">
        <v>10532.608076</v>
      </c>
    </row>
    <row r="10" spans="1:14" s="4" customFormat="1" ht="18" customHeight="1" x14ac:dyDescent="0.2">
      <c r="A10" s="3" t="s">
        <v>166</v>
      </c>
      <c r="B10" s="34">
        <v>11</v>
      </c>
      <c r="C10" s="26">
        <v>1257.4100000000001</v>
      </c>
      <c r="D10" s="34">
        <v>2</v>
      </c>
      <c r="E10" s="26">
        <v>6.13</v>
      </c>
      <c r="F10" s="34">
        <v>2</v>
      </c>
      <c r="G10" s="26">
        <v>15.67</v>
      </c>
      <c r="H10" s="34">
        <v>6</v>
      </c>
      <c r="I10" s="26">
        <v>104.42</v>
      </c>
      <c r="J10" s="34">
        <v>0</v>
      </c>
      <c r="K10" s="26">
        <v>0</v>
      </c>
      <c r="L10" s="34">
        <v>1</v>
      </c>
      <c r="M10" s="26">
        <v>1131.19</v>
      </c>
    </row>
    <row r="11" spans="1:14" s="4" customFormat="1" ht="18" customHeight="1" x14ac:dyDescent="0.2">
      <c r="A11" s="3" t="s">
        <v>167</v>
      </c>
      <c r="B11" s="34">
        <v>20</v>
      </c>
      <c r="C11" s="26">
        <v>8762.2018960000005</v>
      </c>
      <c r="D11" s="34">
        <v>3</v>
      </c>
      <c r="E11" s="26">
        <v>10.718400000000001</v>
      </c>
      <c r="F11" s="34">
        <v>2</v>
      </c>
      <c r="G11" s="26">
        <v>14.268000000000001</v>
      </c>
      <c r="H11" s="34">
        <v>7</v>
      </c>
      <c r="I11" s="26">
        <v>169.17400000000001</v>
      </c>
      <c r="J11" s="34">
        <v>2</v>
      </c>
      <c r="K11" s="26">
        <v>115.07772</v>
      </c>
      <c r="L11" s="34">
        <v>6</v>
      </c>
      <c r="M11" s="26">
        <v>8452.9637760000005</v>
      </c>
    </row>
    <row r="12" spans="1:14" s="4" customFormat="1" ht="18" customHeight="1" x14ac:dyDescent="0.2">
      <c r="A12" s="3" t="s">
        <v>168</v>
      </c>
      <c r="B12" s="34">
        <v>16</v>
      </c>
      <c r="C12" s="26">
        <v>638.45039999999995</v>
      </c>
      <c r="D12" s="34">
        <v>3</v>
      </c>
      <c r="E12" s="26">
        <v>12.78</v>
      </c>
      <c r="F12" s="34">
        <v>2</v>
      </c>
      <c r="G12" s="26">
        <v>13.5</v>
      </c>
      <c r="H12" s="34">
        <v>9</v>
      </c>
      <c r="I12" s="26">
        <v>155.57040000000001</v>
      </c>
      <c r="J12" s="34">
        <v>0</v>
      </c>
      <c r="K12" s="26">
        <v>0</v>
      </c>
      <c r="L12" s="34">
        <v>2</v>
      </c>
      <c r="M12" s="26">
        <v>456.6</v>
      </c>
    </row>
    <row r="13" spans="1:14" s="4" customFormat="1" ht="18.75" customHeight="1" x14ac:dyDescent="0.2">
      <c r="A13" s="327" t="s">
        <v>106</v>
      </c>
      <c r="B13" s="327"/>
      <c r="C13" s="327"/>
    </row>
    <row r="14" spans="1:14" s="4" customFormat="1" ht="18" customHeight="1" x14ac:dyDescent="0.2">
      <c r="A14" s="327" t="s">
        <v>137</v>
      </c>
      <c r="B14" s="327"/>
      <c r="C14" s="327"/>
    </row>
    <row r="15" spans="1:14" s="4" customFormat="1" ht="28.35" customHeight="1" x14ac:dyDescent="0.2"/>
  </sheetData>
  <mergeCells count="10">
    <mergeCell ref="A13:C13"/>
    <mergeCell ref="A14:C14"/>
    <mergeCell ref="A1:N1"/>
    <mergeCell ref="A2:A3"/>
    <mergeCell ref="B2:C2"/>
    <mergeCell ref="D2:E2"/>
    <mergeCell ref="F2:G2"/>
    <mergeCell ref="H2:I2"/>
    <mergeCell ref="J2:K2"/>
    <mergeCell ref="L2:M2"/>
  </mergeCells>
  <pageMargins left="0.78431372549019618" right="0.78431372549019618" top="0.98039215686274517" bottom="0.98039215686274517" header="0.50980392156862753" footer="0.50980392156862753"/>
  <pageSetup paperSize="9" scale="94" orientation="landscape" useFirstPageNumber="1"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
  <sheetViews>
    <sheetView zoomScaleNormal="100" workbookViewId="0">
      <selection activeCell="E3" sqref="E3"/>
    </sheetView>
  </sheetViews>
  <sheetFormatPr defaultRowHeight="12.75" x14ac:dyDescent="0.2"/>
  <cols>
    <col min="1" max="1" width="14.7109375" style="84" customWidth="1"/>
    <col min="2" max="2" width="12.140625" style="84" customWidth="1"/>
    <col min="3" max="3" width="15.7109375" style="84" customWidth="1"/>
    <col min="4" max="4" width="12.140625" style="84" customWidth="1"/>
    <col min="5" max="5" width="15.7109375" style="84" customWidth="1"/>
    <col min="6" max="6" width="12.140625" style="84" customWidth="1"/>
    <col min="7" max="7" width="15.7109375" style="84" customWidth="1"/>
    <col min="8" max="8" width="12.140625" style="84" customWidth="1"/>
    <col min="9" max="9" width="15.7109375" style="84" customWidth="1"/>
    <col min="10" max="10" width="4.7109375" style="84" customWidth="1"/>
    <col min="11" max="16384" width="9.140625" style="84"/>
  </cols>
  <sheetData>
    <row r="1" spans="1:9" s="85" customFormat="1" ht="18.75" customHeight="1" x14ac:dyDescent="0.2">
      <c r="A1" s="361" t="s">
        <v>13</v>
      </c>
      <c r="B1" s="361"/>
      <c r="C1" s="361"/>
      <c r="D1" s="361"/>
      <c r="E1" s="361"/>
      <c r="F1" s="361"/>
      <c r="G1" s="361"/>
      <c r="H1" s="361"/>
      <c r="I1" s="361"/>
    </row>
    <row r="2" spans="1:9" s="85" customFormat="1" ht="18" customHeight="1" x14ac:dyDescent="0.2">
      <c r="A2" s="362" t="s">
        <v>153</v>
      </c>
      <c r="B2" s="362" t="s">
        <v>240</v>
      </c>
      <c r="C2" s="362"/>
      <c r="D2" s="362" t="s">
        <v>156</v>
      </c>
      <c r="E2" s="362"/>
    </row>
    <row r="3" spans="1:9" s="85" customFormat="1" ht="27" customHeight="1" x14ac:dyDescent="0.2">
      <c r="A3" s="362"/>
      <c r="B3" s="90" t="s">
        <v>182</v>
      </c>
      <c r="C3" s="89" t="s">
        <v>161</v>
      </c>
      <c r="D3" s="90" t="s">
        <v>182</v>
      </c>
      <c r="E3" s="89" t="s">
        <v>161</v>
      </c>
    </row>
    <row r="4" spans="1:9" s="85" customFormat="1" ht="18" customHeight="1" x14ac:dyDescent="0.2">
      <c r="A4" s="88" t="s">
        <v>69</v>
      </c>
      <c r="B4" s="87">
        <v>53</v>
      </c>
      <c r="C4" s="86">
        <v>67238</v>
      </c>
      <c r="D4" s="87">
        <v>53</v>
      </c>
      <c r="E4" s="86">
        <v>67238</v>
      </c>
    </row>
    <row r="5" spans="1:9" s="85" customFormat="1" ht="18" customHeight="1" x14ac:dyDescent="0.2">
      <c r="A5" s="88" t="s">
        <v>70</v>
      </c>
      <c r="B5" s="87">
        <v>11</v>
      </c>
      <c r="C5" s="86">
        <v>6958</v>
      </c>
      <c r="D5" s="87">
        <v>11</v>
      </c>
      <c r="E5" s="86">
        <v>6958</v>
      </c>
    </row>
    <row r="6" spans="1:9" s="85" customFormat="1" ht="18" customHeight="1" x14ac:dyDescent="0.2">
      <c r="A6" s="88" t="s">
        <v>162</v>
      </c>
      <c r="B6" s="87">
        <v>3</v>
      </c>
      <c r="C6" s="86">
        <v>1862</v>
      </c>
      <c r="D6" s="87">
        <v>3</v>
      </c>
      <c r="E6" s="86">
        <v>1862</v>
      </c>
    </row>
    <row r="7" spans="1:9" s="85" customFormat="1" ht="18" customHeight="1" x14ac:dyDescent="0.2">
      <c r="A7" s="88" t="s">
        <v>163</v>
      </c>
      <c r="B7" s="87">
        <v>5</v>
      </c>
      <c r="C7" s="86">
        <v>1008</v>
      </c>
      <c r="D7" s="87">
        <v>5</v>
      </c>
      <c r="E7" s="86">
        <v>1008</v>
      </c>
    </row>
    <row r="8" spans="1:9" s="85" customFormat="1" ht="18" customHeight="1" x14ac:dyDescent="0.2">
      <c r="A8" s="88" t="s">
        <v>164</v>
      </c>
      <c r="B8" s="87">
        <v>1</v>
      </c>
      <c r="C8" s="86">
        <v>1200</v>
      </c>
      <c r="D8" s="87">
        <v>1</v>
      </c>
      <c r="E8" s="86">
        <v>1200</v>
      </c>
    </row>
    <row r="9" spans="1:9" s="85" customFormat="1" ht="18" customHeight="1" x14ac:dyDescent="0.2">
      <c r="A9" s="88" t="s">
        <v>165</v>
      </c>
      <c r="B9" s="87">
        <v>0</v>
      </c>
      <c r="C9" s="86">
        <v>0</v>
      </c>
      <c r="D9" s="87">
        <v>0</v>
      </c>
      <c r="E9" s="86">
        <v>0</v>
      </c>
    </row>
    <row r="10" spans="1:9" s="85" customFormat="1" ht="18" customHeight="1" x14ac:dyDescent="0.2">
      <c r="A10" s="88" t="s">
        <v>166</v>
      </c>
      <c r="B10" s="87">
        <v>2</v>
      </c>
      <c r="C10" s="86">
        <v>2888</v>
      </c>
      <c r="D10" s="87">
        <v>2</v>
      </c>
      <c r="E10" s="86">
        <v>2888</v>
      </c>
    </row>
    <row r="11" spans="1:9" s="85" customFormat="1" ht="18" customHeight="1" x14ac:dyDescent="0.2">
      <c r="A11" s="88" t="s">
        <v>167</v>
      </c>
      <c r="B11" s="87">
        <v>0</v>
      </c>
      <c r="C11" s="86">
        <v>0</v>
      </c>
      <c r="D11" s="87">
        <v>0</v>
      </c>
      <c r="E11" s="86">
        <v>0</v>
      </c>
    </row>
    <row r="12" spans="1:9" s="85" customFormat="1" ht="18" customHeight="1" x14ac:dyDescent="0.2">
      <c r="A12" s="88" t="s">
        <v>168</v>
      </c>
      <c r="B12" s="87">
        <v>0</v>
      </c>
      <c r="C12" s="86">
        <v>0</v>
      </c>
      <c r="D12" s="87">
        <v>0</v>
      </c>
      <c r="E12" s="86">
        <v>0</v>
      </c>
    </row>
    <row r="13" spans="1:9" s="85" customFormat="1" ht="57" customHeight="1" x14ac:dyDescent="0.2">
      <c r="A13" s="363" t="s">
        <v>242</v>
      </c>
      <c r="B13" s="363"/>
      <c r="C13" s="363"/>
      <c r="D13" s="363"/>
      <c r="E13" s="363"/>
      <c r="F13" s="311"/>
      <c r="G13" s="311"/>
      <c r="H13" s="311"/>
      <c r="I13" s="311"/>
    </row>
    <row r="14" spans="1:9" s="85" customFormat="1" ht="13.5" customHeight="1" x14ac:dyDescent="0.2">
      <c r="A14" s="360" t="s">
        <v>106</v>
      </c>
      <c r="B14" s="360"/>
      <c r="C14" s="360"/>
      <c r="D14" s="360"/>
      <c r="E14" s="360"/>
      <c r="F14" s="360"/>
      <c r="G14" s="360"/>
      <c r="H14" s="360"/>
      <c r="I14" s="360"/>
    </row>
    <row r="15" spans="1:9" s="85" customFormat="1" ht="13.5" customHeight="1" x14ac:dyDescent="0.2">
      <c r="A15" s="360" t="s">
        <v>241</v>
      </c>
      <c r="B15" s="360"/>
      <c r="C15" s="360"/>
      <c r="D15" s="360"/>
      <c r="E15" s="360"/>
      <c r="F15" s="360"/>
      <c r="G15" s="360"/>
      <c r="H15" s="360"/>
      <c r="I15" s="360"/>
    </row>
    <row r="16" spans="1:9" s="85" customFormat="1" ht="24.6" customHeight="1" x14ac:dyDescent="0.2"/>
  </sheetData>
  <mergeCells count="7">
    <mergeCell ref="A14:I14"/>
    <mergeCell ref="A15:I15"/>
    <mergeCell ref="A1:I1"/>
    <mergeCell ref="A2:A3"/>
    <mergeCell ref="B2:C2"/>
    <mergeCell ref="D2:E2"/>
    <mergeCell ref="A13:E13"/>
  </mergeCells>
  <pageMargins left="0.78431372549019618" right="0.78431372549019618" top="0.98039215686274517" bottom="0.98039215686274517" header="0.50980392156862753" footer="0.50980392156862753"/>
  <pageSetup paperSize="9" orientation="landscape"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5"/>
  <sheetViews>
    <sheetView zoomScaleNormal="100" workbookViewId="0">
      <selection activeCell="C3" sqref="C3"/>
    </sheetView>
  </sheetViews>
  <sheetFormatPr defaultRowHeight="12.75" x14ac:dyDescent="0.2"/>
  <cols>
    <col min="1" max="2" width="14.7109375" bestFit="1" customWidth="1"/>
    <col min="3" max="3" width="15.7109375" bestFit="1" customWidth="1"/>
    <col min="4" max="4" width="14.7109375" bestFit="1" customWidth="1"/>
    <col min="5" max="5" width="15.7109375" bestFit="1" customWidth="1"/>
    <col min="6" max="6" width="14.7109375" bestFit="1" customWidth="1"/>
    <col min="7" max="7" width="15.7109375" bestFit="1" customWidth="1"/>
    <col min="8" max="8" width="14.7109375" bestFit="1" customWidth="1"/>
    <col min="9" max="11" width="15.7109375" bestFit="1" customWidth="1"/>
    <col min="12" max="12" width="4.7109375" bestFit="1" customWidth="1"/>
  </cols>
  <sheetData>
    <row r="1" spans="1:11" ht="14.25" customHeight="1" x14ac:dyDescent="0.2">
      <c r="A1" s="359" t="s">
        <v>1104</v>
      </c>
      <c r="B1" s="359"/>
      <c r="C1" s="359"/>
      <c r="D1" s="359"/>
      <c r="E1" s="359"/>
      <c r="F1" s="359"/>
      <c r="G1" s="359"/>
      <c r="H1" s="359"/>
      <c r="I1" s="359"/>
    </row>
    <row r="2" spans="1:11" s="4" customFormat="1" ht="15.75" customHeight="1" x14ac:dyDescent="0.2">
      <c r="A2" s="337" t="s">
        <v>243</v>
      </c>
      <c r="B2" s="349" t="s">
        <v>238</v>
      </c>
      <c r="C2" s="351"/>
      <c r="D2" s="349" t="s">
        <v>239</v>
      </c>
      <c r="E2" s="351"/>
      <c r="F2" s="349" t="s">
        <v>244</v>
      </c>
      <c r="G2" s="351"/>
      <c r="H2" s="349" t="s">
        <v>240</v>
      </c>
      <c r="I2" s="351"/>
      <c r="J2" s="349" t="s">
        <v>156</v>
      </c>
      <c r="K2" s="351"/>
    </row>
    <row r="3" spans="1:11" s="4" customFormat="1" ht="25.5" customHeight="1" x14ac:dyDescent="0.2">
      <c r="A3" s="339"/>
      <c r="B3" s="6" t="s">
        <v>245</v>
      </c>
      <c r="C3" s="10" t="s">
        <v>161</v>
      </c>
      <c r="D3" s="6" t="s">
        <v>245</v>
      </c>
      <c r="E3" s="10" t="s">
        <v>161</v>
      </c>
      <c r="F3" s="6" t="s">
        <v>245</v>
      </c>
      <c r="G3" s="10" t="s">
        <v>198</v>
      </c>
      <c r="H3" s="6" t="s">
        <v>245</v>
      </c>
      <c r="I3" s="10" t="s">
        <v>1116</v>
      </c>
      <c r="J3" s="9" t="s">
        <v>182</v>
      </c>
      <c r="K3" s="10" t="s">
        <v>198</v>
      </c>
    </row>
    <row r="4" spans="1:11" s="4" customFormat="1" ht="18" customHeight="1" x14ac:dyDescent="0.2">
      <c r="A4" s="37" t="s">
        <v>69</v>
      </c>
      <c r="B4" s="11">
        <v>189</v>
      </c>
      <c r="C4" s="27">
        <v>2563.36</v>
      </c>
      <c r="D4" s="11">
        <v>18</v>
      </c>
      <c r="E4" s="34">
        <v>715.86699999999996</v>
      </c>
      <c r="F4" s="11">
        <v>8</v>
      </c>
      <c r="G4" s="27">
        <v>27.73</v>
      </c>
      <c r="H4" s="11">
        <v>200</v>
      </c>
      <c r="I4" s="34">
        <v>56193.110970000002</v>
      </c>
      <c r="J4" s="11">
        <v>407</v>
      </c>
      <c r="K4" s="27">
        <v>59472.647969999998</v>
      </c>
    </row>
    <row r="5" spans="1:11" s="4" customFormat="1" ht="18" customHeight="1" x14ac:dyDescent="0.2">
      <c r="A5" s="37" t="s">
        <v>70</v>
      </c>
      <c r="B5" s="11">
        <v>133</v>
      </c>
      <c r="C5" s="27">
        <v>9717.2999999999993</v>
      </c>
      <c r="D5" s="11">
        <v>13</v>
      </c>
      <c r="E5" s="34">
        <v>7981.33</v>
      </c>
      <c r="F5" s="11">
        <v>3</v>
      </c>
      <c r="G5" s="27">
        <v>18.28</v>
      </c>
      <c r="H5" s="11">
        <v>110</v>
      </c>
      <c r="I5" s="11">
        <v>104753.94</v>
      </c>
      <c r="J5" s="11">
        <v>259</v>
      </c>
      <c r="K5" s="28">
        <v>122470.85</v>
      </c>
    </row>
    <row r="6" spans="1:11" s="4" customFormat="1" ht="18" customHeight="1" x14ac:dyDescent="0.2">
      <c r="A6" s="37" t="s">
        <v>162</v>
      </c>
      <c r="B6" s="11">
        <v>17</v>
      </c>
      <c r="C6" s="27">
        <v>3359.53</v>
      </c>
      <c r="D6" s="11">
        <v>3</v>
      </c>
      <c r="E6" s="34">
        <v>1931.55</v>
      </c>
      <c r="F6" s="11">
        <v>1</v>
      </c>
      <c r="G6" s="27">
        <v>13.7</v>
      </c>
      <c r="H6" s="11">
        <v>39</v>
      </c>
      <c r="I6" s="34">
        <v>67145.289999999994</v>
      </c>
      <c r="J6" s="11">
        <v>60</v>
      </c>
      <c r="K6" s="27">
        <v>72450.070000000007</v>
      </c>
    </row>
    <row r="7" spans="1:11" s="4" customFormat="1" ht="18" customHeight="1" x14ac:dyDescent="0.2">
      <c r="A7" s="37" t="s">
        <v>163</v>
      </c>
      <c r="B7" s="11">
        <v>14</v>
      </c>
      <c r="C7" s="27">
        <v>2131.5</v>
      </c>
      <c r="D7" s="11">
        <v>1</v>
      </c>
      <c r="E7" s="34">
        <v>52.43</v>
      </c>
      <c r="F7" s="11">
        <v>0</v>
      </c>
      <c r="G7" s="27">
        <v>0</v>
      </c>
      <c r="H7" s="11">
        <v>10</v>
      </c>
      <c r="I7" s="34">
        <v>627.91</v>
      </c>
      <c r="J7" s="11">
        <v>25</v>
      </c>
      <c r="K7" s="27">
        <v>2811.84</v>
      </c>
    </row>
    <row r="8" spans="1:11" s="4" customFormat="1" ht="18" customHeight="1" x14ac:dyDescent="0.2">
      <c r="A8" s="37" t="s">
        <v>164</v>
      </c>
      <c r="B8" s="11">
        <v>23</v>
      </c>
      <c r="C8" s="27">
        <v>2906.38</v>
      </c>
      <c r="D8" s="11">
        <v>0</v>
      </c>
      <c r="E8" s="34">
        <v>0</v>
      </c>
      <c r="F8" s="11">
        <v>1</v>
      </c>
      <c r="G8" s="27">
        <v>2.64</v>
      </c>
      <c r="H8" s="11">
        <v>16</v>
      </c>
      <c r="I8" s="34">
        <v>21640.46</v>
      </c>
      <c r="J8" s="11">
        <v>40</v>
      </c>
      <c r="K8" s="27">
        <v>24549.48</v>
      </c>
    </row>
    <row r="9" spans="1:11" s="4" customFormat="1" ht="18" customHeight="1" x14ac:dyDescent="0.2">
      <c r="A9" s="37" t="s">
        <v>165</v>
      </c>
      <c r="B9" s="11">
        <v>30</v>
      </c>
      <c r="C9" s="27">
        <v>530.4</v>
      </c>
      <c r="D9" s="11">
        <v>4</v>
      </c>
      <c r="E9" s="34">
        <v>15</v>
      </c>
      <c r="F9" s="11">
        <v>0</v>
      </c>
      <c r="G9" s="27">
        <v>0</v>
      </c>
      <c r="H9" s="11">
        <v>14</v>
      </c>
      <c r="I9" s="34">
        <v>10815.83</v>
      </c>
      <c r="J9" s="11">
        <v>48</v>
      </c>
      <c r="K9" s="27">
        <v>11361.23</v>
      </c>
    </row>
    <row r="10" spans="1:11" s="4" customFormat="1" ht="18" customHeight="1" x14ac:dyDescent="0.2">
      <c r="A10" s="37" t="s">
        <v>166</v>
      </c>
      <c r="B10" s="11">
        <v>17</v>
      </c>
      <c r="C10" s="27">
        <v>386.8</v>
      </c>
      <c r="D10" s="11">
        <v>3</v>
      </c>
      <c r="E10" s="34">
        <v>3272.27</v>
      </c>
      <c r="F10" s="11">
        <v>0</v>
      </c>
      <c r="G10" s="27">
        <v>0</v>
      </c>
      <c r="H10" s="11">
        <v>14</v>
      </c>
      <c r="I10" s="34">
        <v>579.6</v>
      </c>
      <c r="J10" s="11">
        <v>34</v>
      </c>
      <c r="K10" s="27">
        <v>4238.67</v>
      </c>
    </row>
    <row r="11" spans="1:11" s="4" customFormat="1" ht="18" customHeight="1" x14ac:dyDescent="0.2">
      <c r="A11" s="37" t="s">
        <v>167</v>
      </c>
      <c r="B11" s="11">
        <v>15</v>
      </c>
      <c r="C11" s="27">
        <v>261.87</v>
      </c>
      <c r="D11" s="11">
        <v>2</v>
      </c>
      <c r="E11" s="34">
        <v>2710.08</v>
      </c>
      <c r="F11" s="11">
        <v>0</v>
      </c>
      <c r="G11" s="27">
        <v>0</v>
      </c>
      <c r="H11" s="11">
        <v>5</v>
      </c>
      <c r="I11" s="34">
        <v>440.22</v>
      </c>
      <c r="J11" s="11">
        <v>22</v>
      </c>
      <c r="K11" s="27">
        <v>3412.17</v>
      </c>
    </row>
    <row r="12" spans="1:11" s="4" customFormat="1" ht="18" customHeight="1" x14ac:dyDescent="0.2">
      <c r="A12" s="37" t="s">
        <v>168</v>
      </c>
      <c r="B12" s="11">
        <v>17</v>
      </c>
      <c r="C12" s="27">
        <v>140.82</v>
      </c>
      <c r="D12" s="11">
        <v>0</v>
      </c>
      <c r="E12" s="34">
        <v>0</v>
      </c>
      <c r="F12" s="11">
        <v>1</v>
      </c>
      <c r="G12" s="27">
        <v>1.94</v>
      </c>
      <c r="H12" s="11">
        <v>12</v>
      </c>
      <c r="I12" s="34">
        <v>3504.63</v>
      </c>
      <c r="J12" s="11">
        <v>30</v>
      </c>
      <c r="K12" s="27">
        <v>3647.39</v>
      </c>
    </row>
    <row r="13" spans="1:11" s="4" customFormat="1" ht="14.25" customHeight="1" x14ac:dyDescent="0.2">
      <c r="A13" s="327" t="s">
        <v>106</v>
      </c>
      <c r="B13" s="327"/>
    </row>
    <row r="14" spans="1:11" s="4" customFormat="1" ht="13.5" customHeight="1" x14ac:dyDescent="0.2">
      <c r="A14" s="327" t="s">
        <v>246</v>
      </c>
      <c r="B14" s="327"/>
    </row>
    <row r="15" spans="1:11" s="4" customFormat="1" ht="28.35" customHeight="1" x14ac:dyDescent="0.2"/>
  </sheetData>
  <mergeCells count="9">
    <mergeCell ref="J2:K2"/>
    <mergeCell ref="A13:B13"/>
    <mergeCell ref="A14:B14"/>
    <mergeCell ref="A1:I1"/>
    <mergeCell ref="A2:A3"/>
    <mergeCell ref="B2:C2"/>
    <mergeCell ref="D2:E2"/>
    <mergeCell ref="F2:G2"/>
    <mergeCell ref="H2:I2"/>
  </mergeCells>
  <pageMargins left="0.78431372549019618" right="0.78431372549019618" top="0.98039215686274517" bottom="0.98039215686274517" header="0.50980392156862753" footer="0.50980392156862753"/>
  <pageSetup paperSize="9" scale="78" orientation="landscape" useFirstPageNumber="1"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5"/>
  <sheetViews>
    <sheetView zoomScaleNormal="100" workbookViewId="0">
      <selection activeCell="A14" sqref="A14:B14"/>
    </sheetView>
  </sheetViews>
  <sheetFormatPr defaultRowHeight="12.75" x14ac:dyDescent="0.2"/>
  <cols>
    <col min="1" max="2" width="14.7109375" bestFit="1" customWidth="1"/>
    <col min="3" max="3" width="15.85546875" bestFit="1" customWidth="1"/>
    <col min="4" max="4" width="14.7109375" bestFit="1" customWidth="1"/>
    <col min="5" max="5" width="15.85546875" bestFit="1" customWidth="1"/>
    <col min="6" max="6" width="14.7109375" bestFit="1" customWidth="1"/>
    <col min="7" max="7" width="15.85546875" bestFit="1" customWidth="1"/>
    <col min="8" max="8" width="14.7109375" bestFit="1" customWidth="1"/>
    <col min="9" max="9" width="15.85546875" bestFit="1" customWidth="1"/>
    <col min="10" max="10" width="4.7109375" bestFit="1" customWidth="1"/>
  </cols>
  <sheetData>
    <row r="1" spans="1:9" ht="15.75" customHeight="1" x14ac:dyDescent="0.2">
      <c r="A1" s="364" t="s">
        <v>15</v>
      </c>
      <c r="B1" s="364"/>
      <c r="C1" s="364"/>
      <c r="D1" s="364"/>
      <c r="E1" s="364"/>
      <c r="F1" s="364"/>
      <c r="G1" s="364"/>
      <c r="H1" s="364"/>
      <c r="I1" s="364"/>
    </row>
    <row r="2" spans="1:9" s="4" customFormat="1" ht="18" customHeight="1" x14ac:dyDescent="0.2">
      <c r="A2" s="365" t="s">
        <v>243</v>
      </c>
      <c r="B2" s="343" t="s">
        <v>238</v>
      </c>
      <c r="C2" s="344"/>
      <c r="D2" s="343" t="s">
        <v>239</v>
      </c>
      <c r="E2" s="344"/>
      <c r="F2" s="343" t="s">
        <v>240</v>
      </c>
      <c r="G2" s="344"/>
      <c r="H2" s="343" t="s">
        <v>247</v>
      </c>
      <c r="I2" s="344"/>
    </row>
    <row r="3" spans="1:9" s="4" customFormat="1" ht="27" customHeight="1" x14ac:dyDescent="0.2">
      <c r="A3" s="366"/>
      <c r="B3" s="24" t="s">
        <v>248</v>
      </c>
      <c r="C3" s="29" t="s">
        <v>198</v>
      </c>
      <c r="D3" s="24" t="s">
        <v>248</v>
      </c>
      <c r="E3" s="29" t="s">
        <v>161</v>
      </c>
      <c r="F3" s="24" t="s">
        <v>248</v>
      </c>
      <c r="G3" s="29" t="s">
        <v>161</v>
      </c>
      <c r="H3" s="24" t="s">
        <v>248</v>
      </c>
      <c r="I3" s="29" t="s">
        <v>161</v>
      </c>
    </row>
    <row r="4" spans="1:9" s="4" customFormat="1" ht="18" customHeight="1" x14ac:dyDescent="0.2">
      <c r="A4" s="3" t="s">
        <v>69</v>
      </c>
      <c r="B4" s="38">
        <v>721</v>
      </c>
      <c r="C4" s="32">
        <v>170834.77</v>
      </c>
      <c r="D4" s="38">
        <v>1812</v>
      </c>
      <c r="E4" s="32">
        <v>234614.24</v>
      </c>
      <c r="F4" s="38">
        <v>173</v>
      </c>
      <c r="G4" s="32">
        <v>193698</v>
      </c>
      <c r="H4" s="38">
        <v>2706</v>
      </c>
      <c r="I4" s="32">
        <v>599147.01</v>
      </c>
    </row>
    <row r="5" spans="1:9" s="4" customFormat="1" ht="18" customHeight="1" x14ac:dyDescent="0.2">
      <c r="A5" s="3" t="s">
        <v>70</v>
      </c>
      <c r="B5" s="38">
        <v>262</v>
      </c>
      <c r="C5" s="26">
        <v>76380.100000000006</v>
      </c>
      <c r="D5" s="38">
        <v>998</v>
      </c>
      <c r="E5" s="32">
        <v>108319.11</v>
      </c>
      <c r="F5" s="38">
        <v>68</v>
      </c>
      <c r="G5" s="26">
        <v>48275.4</v>
      </c>
      <c r="H5" s="38">
        <v>1328</v>
      </c>
      <c r="I5" s="32">
        <v>202342.2</v>
      </c>
    </row>
    <row r="6" spans="1:9" s="4" customFormat="1" ht="18" customHeight="1" x14ac:dyDescent="0.2">
      <c r="A6" s="3" t="s">
        <v>162</v>
      </c>
      <c r="B6" s="38">
        <v>42</v>
      </c>
      <c r="C6" s="26">
        <v>18516.740000000002</v>
      </c>
      <c r="D6" s="38">
        <v>214</v>
      </c>
      <c r="E6" s="26">
        <v>31435</v>
      </c>
      <c r="F6" s="38">
        <v>16</v>
      </c>
      <c r="G6" s="26">
        <v>16187</v>
      </c>
      <c r="H6" s="38">
        <v>272</v>
      </c>
      <c r="I6" s="26">
        <v>66138.740000000005</v>
      </c>
    </row>
    <row r="7" spans="1:9" s="4" customFormat="1" ht="18" customHeight="1" x14ac:dyDescent="0.2">
      <c r="A7" s="3" t="s">
        <v>163</v>
      </c>
      <c r="B7" s="38">
        <v>15</v>
      </c>
      <c r="C7" s="26">
        <v>1924</v>
      </c>
      <c r="D7" s="38">
        <v>104</v>
      </c>
      <c r="E7" s="26">
        <v>7114.98</v>
      </c>
      <c r="F7" s="38">
        <v>3</v>
      </c>
      <c r="G7" s="26">
        <v>1500</v>
      </c>
      <c r="H7" s="38">
        <v>122</v>
      </c>
      <c r="I7" s="26">
        <v>10538.98</v>
      </c>
    </row>
    <row r="8" spans="1:9" s="4" customFormat="1" ht="18" customHeight="1" x14ac:dyDescent="0.2">
      <c r="A8" s="3" t="s">
        <v>164</v>
      </c>
      <c r="B8" s="38">
        <v>33</v>
      </c>
      <c r="C8" s="26">
        <v>11031.46</v>
      </c>
      <c r="D8" s="38">
        <v>92</v>
      </c>
      <c r="E8" s="26">
        <v>7838.36</v>
      </c>
      <c r="F8" s="38">
        <v>9</v>
      </c>
      <c r="G8" s="26">
        <v>4863.5</v>
      </c>
      <c r="H8" s="38">
        <v>134</v>
      </c>
      <c r="I8" s="26">
        <v>23733.32</v>
      </c>
    </row>
    <row r="9" spans="1:9" s="4" customFormat="1" ht="18" customHeight="1" x14ac:dyDescent="0.2">
      <c r="A9" s="3" t="s">
        <v>165</v>
      </c>
      <c r="B9" s="38">
        <v>48</v>
      </c>
      <c r="C9" s="26">
        <v>11555.75</v>
      </c>
      <c r="D9" s="38">
        <v>161</v>
      </c>
      <c r="E9" s="26">
        <v>19076.66</v>
      </c>
      <c r="F9" s="38">
        <v>12</v>
      </c>
      <c r="G9" s="26">
        <v>1319.4</v>
      </c>
      <c r="H9" s="38">
        <v>221</v>
      </c>
      <c r="I9" s="26">
        <v>1319.4</v>
      </c>
    </row>
    <row r="10" spans="1:9" s="4" customFormat="1" ht="18" customHeight="1" x14ac:dyDescent="0.2">
      <c r="A10" s="3" t="s">
        <v>166</v>
      </c>
      <c r="B10" s="38">
        <v>48</v>
      </c>
      <c r="C10" s="26">
        <v>11382.65</v>
      </c>
      <c r="D10" s="38">
        <v>159</v>
      </c>
      <c r="E10" s="26">
        <v>17721.12</v>
      </c>
      <c r="F10" s="38">
        <v>13</v>
      </c>
      <c r="G10" s="26">
        <v>7812.3</v>
      </c>
      <c r="H10" s="38">
        <v>220</v>
      </c>
      <c r="I10" s="26">
        <v>36916.07</v>
      </c>
    </row>
    <row r="11" spans="1:9" s="4" customFormat="1" ht="18" customHeight="1" x14ac:dyDescent="0.2">
      <c r="A11" s="3" t="s">
        <v>167</v>
      </c>
      <c r="B11" s="38">
        <v>45</v>
      </c>
      <c r="C11" s="26">
        <v>10823.91</v>
      </c>
      <c r="D11" s="38">
        <v>152</v>
      </c>
      <c r="E11" s="26">
        <v>19543.599999999999</v>
      </c>
      <c r="F11" s="38">
        <v>7</v>
      </c>
      <c r="G11" s="26">
        <v>1434.2</v>
      </c>
      <c r="H11" s="38">
        <v>204</v>
      </c>
      <c r="I11" s="26">
        <v>31801.71</v>
      </c>
    </row>
    <row r="12" spans="1:9" s="4" customFormat="1" ht="18" customHeight="1" x14ac:dyDescent="0.2">
      <c r="A12" s="3" t="s">
        <v>168</v>
      </c>
      <c r="B12" s="38">
        <v>31</v>
      </c>
      <c r="C12" s="26">
        <v>11145.59</v>
      </c>
      <c r="D12" s="38">
        <v>116</v>
      </c>
      <c r="E12" s="26">
        <v>5589.39</v>
      </c>
      <c r="F12" s="38">
        <v>8</v>
      </c>
      <c r="G12" s="26">
        <v>15159</v>
      </c>
      <c r="H12" s="38">
        <v>155</v>
      </c>
      <c r="I12" s="26">
        <v>31893.98</v>
      </c>
    </row>
    <row r="13" spans="1:9" s="4" customFormat="1" ht="18" customHeight="1" x14ac:dyDescent="0.2">
      <c r="A13" s="327" t="s">
        <v>937</v>
      </c>
      <c r="B13" s="327"/>
      <c r="C13" s="327"/>
      <c r="D13" s="327"/>
      <c r="E13" s="327"/>
      <c r="F13" s="327"/>
      <c r="G13" s="327"/>
      <c r="H13" s="327"/>
      <c r="I13" s="97"/>
    </row>
    <row r="14" spans="1:9" s="4" customFormat="1" ht="15" customHeight="1" x14ac:dyDescent="0.2">
      <c r="A14" s="327" t="s">
        <v>249</v>
      </c>
      <c r="B14" s="327"/>
    </row>
    <row r="15" spans="1:9" s="4" customFormat="1" ht="27.6" customHeight="1" x14ac:dyDescent="0.2"/>
  </sheetData>
  <mergeCells count="11">
    <mergeCell ref="A13:B13"/>
    <mergeCell ref="C13:D13"/>
    <mergeCell ref="E13:F13"/>
    <mergeCell ref="G13:H13"/>
    <mergeCell ref="A14:B14"/>
    <mergeCell ref="A1:I1"/>
    <mergeCell ref="A2:A3"/>
    <mergeCell ref="B2:C2"/>
    <mergeCell ref="D2:E2"/>
    <mergeCell ref="F2:G2"/>
    <mergeCell ref="H2:I2"/>
  </mergeCells>
  <pageMargins left="0.78431372549019618" right="0.78431372549019618" top="0.98039215686274517" bottom="0.98039215686274517" header="0.50980392156862753" footer="0.50980392156862753"/>
  <pageSetup paperSize="9" scale="96"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5"/>
  <sheetViews>
    <sheetView zoomScaleNormal="100" workbookViewId="0">
      <selection activeCell="A13" sqref="A13:B13"/>
    </sheetView>
  </sheetViews>
  <sheetFormatPr defaultRowHeight="12.75" x14ac:dyDescent="0.2"/>
  <cols>
    <col min="1" max="2" width="14.7109375" bestFit="1" customWidth="1"/>
    <col min="3" max="3" width="19.42578125" bestFit="1" customWidth="1"/>
    <col min="4" max="4" width="14.7109375" bestFit="1" customWidth="1"/>
    <col min="5" max="5" width="19.42578125" bestFit="1" customWidth="1"/>
    <col min="6" max="6" width="7.42578125" bestFit="1" customWidth="1"/>
    <col min="7" max="7" width="16.7109375" bestFit="1" customWidth="1"/>
    <col min="8" max="8" width="9.7109375" bestFit="1" customWidth="1"/>
    <col min="9" max="9" width="2.7109375" bestFit="1" customWidth="1"/>
    <col min="10" max="10" width="13.28515625" bestFit="1" customWidth="1"/>
    <col min="11" max="11" width="4.7109375" bestFit="1" customWidth="1"/>
  </cols>
  <sheetData>
    <row r="1" spans="1:10" ht="15" customHeight="1" x14ac:dyDescent="0.2">
      <c r="A1" s="359" t="s">
        <v>16</v>
      </c>
      <c r="B1" s="359"/>
      <c r="C1" s="359"/>
      <c r="D1" s="359"/>
      <c r="E1" s="359"/>
      <c r="F1" s="359"/>
      <c r="G1" s="359"/>
      <c r="H1" s="359"/>
      <c r="I1" s="359"/>
    </row>
    <row r="2" spans="1:10" s="4" customFormat="1" ht="18" customHeight="1" x14ac:dyDescent="0.2">
      <c r="A2" s="337" t="s">
        <v>153</v>
      </c>
      <c r="B2" s="343" t="s">
        <v>250</v>
      </c>
      <c r="C2" s="344"/>
      <c r="D2" s="343" t="s">
        <v>251</v>
      </c>
      <c r="E2" s="344"/>
      <c r="F2" s="343" t="s">
        <v>252</v>
      </c>
      <c r="G2" s="344"/>
      <c r="H2" s="343" t="s">
        <v>156</v>
      </c>
      <c r="I2" s="371"/>
      <c r="J2" s="344"/>
    </row>
    <row r="3" spans="1:10" s="4" customFormat="1" ht="27" customHeight="1" x14ac:dyDescent="0.2">
      <c r="A3" s="339"/>
      <c r="B3" s="9" t="s">
        <v>253</v>
      </c>
      <c r="C3" s="10" t="s">
        <v>254</v>
      </c>
      <c r="D3" s="9" t="s">
        <v>253</v>
      </c>
      <c r="E3" s="10" t="s">
        <v>254</v>
      </c>
      <c r="F3" s="9" t="s">
        <v>253</v>
      </c>
      <c r="G3" s="29" t="s">
        <v>254</v>
      </c>
      <c r="H3" s="24" t="s">
        <v>253</v>
      </c>
      <c r="I3" s="369" t="s">
        <v>254</v>
      </c>
      <c r="J3" s="370"/>
    </row>
    <row r="4" spans="1:10" s="4" customFormat="1" ht="18" customHeight="1" x14ac:dyDescent="0.2">
      <c r="A4" s="3" t="s">
        <v>69</v>
      </c>
      <c r="B4" s="26">
        <v>30008</v>
      </c>
      <c r="C4" s="32">
        <v>494674.7</v>
      </c>
      <c r="D4" s="26">
        <v>61395</v>
      </c>
      <c r="E4" s="32">
        <v>1303423.44</v>
      </c>
      <c r="F4" s="34">
        <v>1</v>
      </c>
      <c r="G4" s="34">
        <v>0.22</v>
      </c>
      <c r="H4" s="26">
        <v>23886</v>
      </c>
      <c r="I4" s="367">
        <v>459933.82</v>
      </c>
      <c r="J4" s="368"/>
    </row>
    <row r="5" spans="1:10" s="4" customFormat="1" ht="18" customHeight="1" x14ac:dyDescent="0.2">
      <c r="A5" s="3" t="s">
        <v>70</v>
      </c>
      <c r="B5" s="26">
        <v>23433</v>
      </c>
      <c r="C5" s="32">
        <v>360135.09</v>
      </c>
      <c r="D5" s="26">
        <v>31141</v>
      </c>
      <c r="E5" s="32">
        <v>594502.23</v>
      </c>
      <c r="F5" s="34">
        <v>0</v>
      </c>
      <c r="G5" s="34">
        <v>0</v>
      </c>
      <c r="H5" s="26">
        <v>54574</v>
      </c>
      <c r="I5" s="367">
        <v>954637.32</v>
      </c>
      <c r="J5" s="368"/>
    </row>
    <row r="6" spans="1:10" s="4" customFormat="1" ht="18" customHeight="1" x14ac:dyDescent="0.2">
      <c r="A6" s="3" t="s">
        <v>162</v>
      </c>
      <c r="B6" s="26">
        <v>3442</v>
      </c>
      <c r="C6" s="26">
        <v>48912.74</v>
      </c>
      <c r="D6" s="26">
        <v>5588</v>
      </c>
      <c r="E6" s="32">
        <v>113974.59</v>
      </c>
      <c r="F6" s="34">
        <v>0</v>
      </c>
      <c r="G6" s="34">
        <v>0</v>
      </c>
      <c r="H6" s="26">
        <v>9030</v>
      </c>
      <c r="I6" s="367">
        <v>162887.32999999999</v>
      </c>
      <c r="J6" s="368"/>
    </row>
    <row r="7" spans="1:10" s="4" customFormat="1" ht="18" customHeight="1" x14ac:dyDescent="0.2">
      <c r="A7" s="3" t="s">
        <v>163</v>
      </c>
      <c r="B7" s="26">
        <v>4470</v>
      </c>
      <c r="C7" s="26">
        <v>87009.74</v>
      </c>
      <c r="D7" s="26">
        <v>1770</v>
      </c>
      <c r="E7" s="26">
        <v>22494.35</v>
      </c>
      <c r="F7" s="34">
        <v>0</v>
      </c>
      <c r="G7" s="34">
        <v>0</v>
      </c>
      <c r="H7" s="26">
        <v>6240</v>
      </c>
      <c r="I7" s="367">
        <v>109504.09</v>
      </c>
      <c r="J7" s="368"/>
    </row>
    <row r="8" spans="1:10" s="4" customFormat="1" ht="18" customHeight="1" x14ac:dyDescent="0.2">
      <c r="A8" s="3" t="s">
        <v>164</v>
      </c>
      <c r="B8" s="26">
        <v>3067</v>
      </c>
      <c r="C8" s="26">
        <v>53079.63</v>
      </c>
      <c r="D8" s="26">
        <v>5252</v>
      </c>
      <c r="E8" s="32">
        <v>103335.67</v>
      </c>
      <c r="F8" s="34">
        <v>0</v>
      </c>
      <c r="G8" s="34">
        <v>0</v>
      </c>
      <c r="H8" s="26">
        <v>8319</v>
      </c>
      <c r="I8" s="367">
        <v>156415.29999999999</v>
      </c>
      <c r="J8" s="368"/>
    </row>
    <row r="9" spans="1:10" s="4" customFormat="1" ht="18" customHeight="1" x14ac:dyDescent="0.2">
      <c r="A9" s="3" t="s">
        <v>165</v>
      </c>
      <c r="B9" s="26">
        <v>3122</v>
      </c>
      <c r="C9" s="26">
        <v>54314.01</v>
      </c>
      <c r="D9" s="26">
        <v>4535</v>
      </c>
      <c r="E9" s="26">
        <v>91539.73</v>
      </c>
      <c r="F9" s="34">
        <v>0</v>
      </c>
      <c r="G9" s="34">
        <v>0</v>
      </c>
      <c r="H9" s="26">
        <v>7657</v>
      </c>
      <c r="I9" s="367">
        <v>145853.74</v>
      </c>
      <c r="J9" s="368"/>
    </row>
    <row r="10" spans="1:10" s="4" customFormat="1" ht="18" customHeight="1" x14ac:dyDescent="0.2">
      <c r="A10" s="3" t="s">
        <v>166</v>
      </c>
      <c r="B10" s="26">
        <v>3534</v>
      </c>
      <c r="C10" s="26">
        <v>43548.04</v>
      </c>
      <c r="D10" s="26">
        <v>5036</v>
      </c>
      <c r="E10" s="26">
        <v>92454.69</v>
      </c>
      <c r="F10" s="34">
        <v>0</v>
      </c>
      <c r="G10" s="34">
        <v>0</v>
      </c>
      <c r="H10" s="26">
        <v>8570</v>
      </c>
      <c r="I10" s="367">
        <v>136002.73000000001</v>
      </c>
      <c r="J10" s="368"/>
    </row>
    <row r="11" spans="1:10" s="4" customFormat="1" ht="18" customHeight="1" x14ac:dyDescent="0.2">
      <c r="A11" s="3" t="s">
        <v>167</v>
      </c>
      <c r="B11" s="26">
        <v>2840</v>
      </c>
      <c r="C11" s="26">
        <v>37394.78</v>
      </c>
      <c r="D11" s="26">
        <v>4388</v>
      </c>
      <c r="E11" s="26">
        <v>85624.29</v>
      </c>
      <c r="F11" s="34">
        <v>0</v>
      </c>
      <c r="G11" s="34">
        <v>0</v>
      </c>
      <c r="H11" s="26">
        <v>7228</v>
      </c>
      <c r="I11" s="367">
        <v>123019.07</v>
      </c>
      <c r="J11" s="368"/>
    </row>
    <row r="12" spans="1:10" s="4" customFormat="1" ht="18" customHeight="1" x14ac:dyDescent="0.2">
      <c r="A12" s="3" t="s">
        <v>168</v>
      </c>
      <c r="B12" s="26">
        <v>2958</v>
      </c>
      <c r="C12" s="26">
        <v>35876.15</v>
      </c>
      <c r="D12" s="26">
        <v>4572</v>
      </c>
      <c r="E12" s="26">
        <v>85078.91</v>
      </c>
      <c r="F12" s="34">
        <v>0</v>
      </c>
      <c r="G12" s="34">
        <v>0</v>
      </c>
      <c r="H12" s="26">
        <v>7530</v>
      </c>
      <c r="I12" s="367">
        <v>120955.06</v>
      </c>
      <c r="J12" s="368"/>
    </row>
    <row r="13" spans="1:10" s="4" customFormat="1" ht="18" customHeight="1" x14ac:dyDescent="0.2">
      <c r="A13" s="327" t="s">
        <v>937</v>
      </c>
      <c r="B13" s="327"/>
      <c r="C13" s="327"/>
      <c r="D13" s="327"/>
      <c r="E13" s="327"/>
      <c r="F13" s="327"/>
      <c r="G13" s="327"/>
      <c r="H13" s="327"/>
      <c r="I13" s="97"/>
    </row>
    <row r="14" spans="1:10" s="4" customFormat="1" ht="18.75" customHeight="1" x14ac:dyDescent="0.2">
      <c r="A14" s="327" t="s">
        <v>246</v>
      </c>
      <c r="B14" s="327"/>
    </row>
    <row r="15" spans="1:10" s="4" customFormat="1" ht="28.35" customHeight="1" x14ac:dyDescent="0.2"/>
  </sheetData>
  <mergeCells count="21">
    <mergeCell ref="A1:I1"/>
    <mergeCell ref="A2:A3"/>
    <mergeCell ref="B2:C2"/>
    <mergeCell ref="D2:E2"/>
    <mergeCell ref="F2:G2"/>
    <mergeCell ref="I3:J3"/>
    <mergeCell ref="H2:J2"/>
    <mergeCell ref="A14:B14"/>
    <mergeCell ref="I4:J4"/>
    <mergeCell ref="I5:J5"/>
    <mergeCell ref="I6:J6"/>
    <mergeCell ref="I7:J7"/>
    <mergeCell ref="I8:J8"/>
    <mergeCell ref="A13:B13"/>
    <mergeCell ref="C13:D13"/>
    <mergeCell ref="E13:F13"/>
    <mergeCell ref="G13:H13"/>
    <mergeCell ref="I9:J9"/>
    <mergeCell ref="I10:J10"/>
    <mergeCell ref="I11:J11"/>
    <mergeCell ref="I12:J12"/>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5"/>
  <sheetViews>
    <sheetView zoomScaleNormal="100" workbookViewId="0">
      <selection activeCell="A14" sqref="A14"/>
    </sheetView>
  </sheetViews>
  <sheetFormatPr defaultRowHeight="12.75" x14ac:dyDescent="0.2"/>
  <cols>
    <col min="1" max="1" width="10.7109375" bestFit="1" customWidth="1"/>
    <col min="2" max="13" width="14.7109375" bestFit="1" customWidth="1"/>
    <col min="14" max="14" width="4.7109375" bestFit="1" customWidth="1"/>
  </cols>
  <sheetData>
    <row r="1" spans="1:13" ht="16.5" customHeight="1" x14ac:dyDescent="0.2">
      <c r="A1" s="359" t="s">
        <v>255</v>
      </c>
      <c r="B1" s="359"/>
      <c r="C1" s="359"/>
      <c r="D1" s="359"/>
      <c r="E1" s="359"/>
      <c r="F1" s="359"/>
      <c r="G1" s="359"/>
      <c r="H1" s="359"/>
      <c r="I1" s="359"/>
      <c r="J1" s="359"/>
      <c r="K1" s="359"/>
      <c r="L1" s="359"/>
      <c r="M1" s="359"/>
    </row>
    <row r="2" spans="1:13" s="4" customFormat="1" ht="18" customHeight="1" x14ac:dyDescent="0.2">
      <c r="A2" s="372" t="s">
        <v>256</v>
      </c>
      <c r="B2" s="343" t="s">
        <v>257</v>
      </c>
      <c r="C2" s="371"/>
      <c r="D2" s="371"/>
      <c r="E2" s="371"/>
      <c r="F2" s="371"/>
      <c r="G2" s="371"/>
      <c r="H2" s="371"/>
      <c r="I2" s="344"/>
      <c r="J2" s="352" t="s">
        <v>258</v>
      </c>
      <c r="K2" s="353"/>
      <c r="L2" s="352" t="s">
        <v>156</v>
      </c>
      <c r="M2" s="353"/>
    </row>
    <row r="3" spans="1:13" s="4" customFormat="1" ht="18" customHeight="1" x14ac:dyDescent="0.2">
      <c r="A3" s="373"/>
      <c r="B3" s="343" t="s">
        <v>259</v>
      </c>
      <c r="C3" s="344"/>
      <c r="D3" s="343" t="s">
        <v>260</v>
      </c>
      <c r="E3" s="344"/>
      <c r="F3" s="343" t="s">
        <v>261</v>
      </c>
      <c r="G3" s="344"/>
      <c r="H3" s="343" t="s">
        <v>262</v>
      </c>
      <c r="I3" s="344"/>
      <c r="J3" s="354"/>
      <c r="K3" s="355"/>
      <c r="L3" s="354"/>
      <c r="M3" s="355"/>
    </row>
    <row r="4" spans="1:13" s="4" customFormat="1" ht="27" customHeight="1" x14ac:dyDescent="0.2">
      <c r="A4" s="40" t="s">
        <v>263</v>
      </c>
      <c r="B4" s="25" t="s">
        <v>187</v>
      </c>
      <c r="C4" s="29" t="s">
        <v>188</v>
      </c>
      <c r="D4" s="25" t="s">
        <v>187</v>
      </c>
      <c r="E4" s="29" t="s">
        <v>264</v>
      </c>
      <c r="F4" s="25" t="s">
        <v>187</v>
      </c>
      <c r="G4" s="29" t="s">
        <v>264</v>
      </c>
      <c r="H4" s="25" t="s">
        <v>187</v>
      </c>
      <c r="I4" s="29" t="s">
        <v>264</v>
      </c>
      <c r="J4" s="25" t="s">
        <v>187</v>
      </c>
      <c r="K4" s="29" t="s">
        <v>264</v>
      </c>
      <c r="L4" s="25" t="s">
        <v>187</v>
      </c>
      <c r="M4" s="29" t="s">
        <v>264</v>
      </c>
    </row>
    <row r="5" spans="1:13" s="4" customFormat="1" ht="18" customHeight="1" x14ac:dyDescent="0.2">
      <c r="A5" s="3" t="s">
        <v>69</v>
      </c>
      <c r="B5" s="26">
        <v>280</v>
      </c>
      <c r="C5" s="32">
        <v>1596761.05</v>
      </c>
      <c r="D5" s="26">
        <v>538</v>
      </c>
      <c r="E5" s="32">
        <v>408841.17</v>
      </c>
      <c r="F5" s="26">
        <v>322</v>
      </c>
      <c r="G5" s="32">
        <v>104834</v>
      </c>
      <c r="H5" s="26">
        <v>216</v>
      </c>
      <c r="I5" s="26">
        <v>16271.32</v>
      </c>
      <c r="J5" s="26">
        <v>88</v>
      </c>
      <c r="K5" s="26">
        <v>10928.98</v>
      </c>
      <c r="L5" s="26">
        <v>1444</v>
      </c>
      <c r="M5" s="32">
        <v>2137636.52</v>
      </c>
    </row>
    <row r="6" spans="1:13" s="4" customFormat="1" ht="18" customHeight="1" x14ac:dyDescent="0.2">
      <c r="A6" s="317" t="s">
        <v>70</v>
      </c>
      <c r="B6" s="318">
        <v>135</v>
      </c>
      <c r="C6" s="319">
        <v>707994.98</v>
      </c>
      <c r="D6" s="318">
        <v>205</v>
      </c>
      <c r="E6" s="319">
        <v>180328.13</v>
      </c>
      <c r="F6" s="318">
        <v>151</v>
      </c>
      <c r="G6" s="318">
        <v>35341.57</v>
      </c>
      <c r="H6" s="318">
        <v>105</v>
      </c>
      <c r="I6" s="318">
        <v>10423.726000000001</v>
      </c>
      <c r="J6" s="318">
        <v>24</v>
      </c>
      <c r="K6" s="318">
        <v>7691.7</v>
      </c>
      <c r="L6" s="318">
        <v>620</v>
      </c>
      <c r="M6" s="319">
        <v>941780.10600000003</v>
      </c>
    </row>
    <row r="7" spans="1:13" s="4" customFormat="1" ht="18" customHeight="1" x14ac:dyDescent="0.2">
      <c r="A7" s="317" t="s">
        <v>162</v>
      </c>
      <c r="B7" s="318">
        <v>21</v>
      </c>
      <c r="C7" s="318">
        <v>85560.55</v>
      </c>
      <c r="D7" s="318">
        <v>22</v>
      </c>
      <c r="E7" s="318">
        <v>16730</v>
      </c>
      <c r="F7" s="318">
        <v>13</v>
      </c>
      <c r="G7" s="318">
        <v>7273.57</v>
      </c>
      <c r="H7" s="318">
        <v>9</v>
      </c>
      <c r="I7" s="318">
        <v>1837.03</v>
      </c>
      <c r="J7" s="318">
        <v>3</v>
      </c>
      <c r="K7" s="318">
        <v>1496.41</v>
      </c>
      <c r="L7" s="318">
        <v>68</v>
      </c>
      <c r="M7" s="319">
        <v>112897.56</v>
      </c>
    </row>
    <row r="8" spans="1:13" s="4" customFormat="1" ht="18" customHeight="1" x14ac:dyDescent="0.2">
      <c r="A8" s="317" t="s">
        <v>163</v>
      </c>
      <c r="B8" s="318">
        <v>15</v>
      </c>
      <c r="C8" s="318">
        <v>89278.02</v>
      </c>
      <c r="D8" s="318">
        <v>22</v>
      </c>
      <c r="E8" s="318">
        <v>8175</v>
      </c>
      <c r="F8" s="318">
        <v>16</v>
      </c>
      <c r="G8" s="318">
        <v>3913.14</v>
      </c>
      <c r="H8" s="318">
        <v>11</v>
      </c>
      <c r="I8" s="318">
        <v>1455.11</v>
      </c>
      <c r="J8" s="318">
        <v>2</v>
      </c>
      <c r="K8" s="318">
        <v>151</v>
      </c>
      <c r="L8" s="318">
        <v>66</v>
      </c>
      <c r="M8" s="319">
        <v>102972.27</v>
      </c>
    </row>
    <row r="9" spans="1:13" s="4" customFormat="1" ht="18" customHeight="1" x14ac:dyDescent="0.2">
      <c r="A9" s="317" t="s">
        <v>164</v>
      </c>
      <c r="B9" s="318">
        <v>12</v>
      </c>
      <c r="C9" s="318">
        <v>35060.97</v>
      </c>
      <c r="D9" s="318">
        <v>32</v>
      </c>
      <c r="E9" s="318">
        <v>29036.61</v>
      </c>
      <c r="F9" s="318">
        <v>28</v>
      </c>
      <c r="G9" s="318">
        <v>8958.5499999999993</v>
      </c>
      <c r="H9" s="318">
        <v>15</v>
      </c>
      <c r="I9" s="318">
        <v>2349.19</v>
      </c>
      <c r="J9" s="318">
        <v>7</v>
      </c>
      <c r="K9" s="318">
        <v>664.43</v>
      </c>
      <c r="L9" s="318">
        <v>94</v>
      </c>
      <c r="M9" s="318">
        <v>76069.75</v>
      </c>
    </row>
    <row r="10" spans="1:13" s="4" customFormat="1" ht="18" customHeight="1" x14ac:dyDescent="0.2">
      <c r="A10" s="317" t="s">
        <v>165</v>
      </c>
      <c r="B10" s="318">
        <v>21</v>
      </c>
      <c r="C10" s="318">
        <v>74224.460000000006</v>
      </c>
      <c r="D10" s="318">
        <v>29</v>
      </c>
      <c r="E10" s="318">
        <v>33412.129999999997</v>
      </c>
      <c r="F10" s="318">
        <v>24</v>
      </c>
      <c r="G10" s="318">
        <v>3184.32</v>
      </c>
      <c r="H10" s="318">
        <v>14</v>
      </c>
      <c r="I10" s="318">
        <v>1432.0260000000001</v>
      </c>
      <c r="J10" s="318">
        <v>3</v>
      </c>
      <c r="K10" s="318">
        <v>42.76</v>
      </c>
      <c r="L10" s="318">
        <v>91</v>
      </c>
      <c r="M10" s="319">
        <v>112295.696</v>
      </c>
    </row>
    <row r="11" spans="1:13" s="4" customFormat="1" ht="18" customHeight="1" x14ac:dyDescent="0.2">
      <c r="A11" s="317" t="s">
        <v>166</v>
      </c>
      <c r="B11" s="318">
        <v>23</v>
      </c>
      <c r="C11" s="319">
        <v>150168.39000000001</v>
      </c>
      <c r="D11" s="318">
        <v>41</v>
      </c>
      <c r="E11" s="318">
        <v>44267.69</v>
      </c>
      <c r="F11" s="318">
        <v>31</v>
      </c>
      <c r="G11" s="318">
        <v>5276.04</v>
      </c>
      <c r="H11" s="318">
        <v>18</v>
      </c>
      <c r="I11" s="318">
        <v>1549.69</v>
      </c>
      <c r="J11" s="318">
        <v>5</v>
      </c>
      <c r="K11" s="318">
        <v>4729.1000000000004</v>
      </c>
      <c r="L11" s="318">
        <v>118</v>
      </c>
      <c r="M11" s="319">
        <v>205990.91</v>
      </c>
    </row>
    <row r="12" spans="1:13" s="4" customFormat="1" ht="18" customHeight="1" x14ac:dyDescent="0.2">
      <c r="A12" s="317" t="s">
        <v>167</v>
      </c>
      <c r="B12" s="318">
        <v>19</v>
      </c>
      <c r="C12" s="318">
        <v>44744.61</v>
      </c>
      <c r="D12" s="318">
        <v>34</v>
      </c>
      <c r="E12" s="318">
        <v>16583.669999999998</v>
      </c>
      <c r="F12" s="318">
        <v>25</v>
      </c>
      <c r="G12" s="318">
        <v>4558.79</v>
      </c>
      <c r="H12" s="318">
        <v>19</v>
      </c>
      <c r="I12" s="318">
        <v>1307.9100000000001</v>
      </c>
      <c r="J12" s="318">
        <v>3</v>
      </c>
      <c r="K12" s="318">
        <v>580</v>
      </c>
      <c r="L12" s="318">
        <v>100</v>
      </c>
      <c r="M12" s="318">
        <v>67774.98</v>
      </c>
    </row>
    <row r="13" spans="1:13" s="4" customFormat="1" ht="18" customHeight="1" x14ac:dyDescent="0.2">
      <c r="A13" s="317" t="s">
        <v>168</v>
      </c>
      <c r="B13" s="318">
        <v>24</v>
      </c>
      <c r="C13" s="319">
        <v>228957.98</v>
      </c>
      <c r="D13" s="318">
        <v>25</v>
      </c>
      <c r="E13" s="318">
        <v>32123.03</v>
      </c>
      <c r="F13" s="318">
        <v>14</v>
      </c>
      <c r="G13" s="318">
        <v>2177.16</v>
      </c>
      <c r="H13" s="318">
        <v>19</v>
      </c>
      <c r="I13" s="318">
        <v>492.77</v>
      </c>
      <c r="J13" s="318">
        <v>1</v>
      </c>
      <c r="K13" s="318">
        <v>28</v>
      </c>
      <c r="L13" s="318">
        <v>83</v>
      </c>
      <c r="M13" s="319">
        <v>263778.94</v>
      </c>
    </row>
    <row r="14" spans="1:13" s="4" customFormat="1" ht="13.5" customHeight="1" x14ac:dyDescent="0.2">
      <c r="A14" s="321" t="s">
        <v>937</v>
      </c>
      <c r="B14" s="321"/>
      <c r="C14" s="321"/>
      <c r="D14" s="321"/>
      <c r="E14" s="327"/>
      <c r="F14" s="327"/>
    </row>
    <row r="15" spans="1:13" s="4" customFormat="1" ht="15" customHeight="1" x14ac:dyDescent="0.2">
      <c r="A15" s="327" t="s">
        <v>265</v>
      </c>
      <c r="B15" s="327"/>
      <c r="C15" s="327"/>
      <c r="D15" s="327"/>
      <c r="E15" s="327"/>
      <c r="F15" s="327"/>
    </row>
  </sheetData>
  <mergeCells count="11">
    <mergeCell ref="A15:F15"/>
    <mergeCell ref="A1:M1"/>
    <mergeCell ref="A2:A3"/>
    <mergeCell ref="B2:I2"/>
    <mergeCell ref="J2:K3"/>
    <mergeCell ref="L2:M3"/>
    <mergeCell ref="B3:C3"/>
    <mergeCell ref="D3:E3"/>
    <mergeCell ref="F3:G3"/>
    <mergeCell ref="H3:I3"/>
    <mergeCell ref="E14:F14"/>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5"/>
  <sheetViews>
    <sheetView zoomScaleNormal="100" workbookViewId="0">
      <selection activeCell="E18" sqref="E18"/>
    </sheetView>
  </sheetViews>
  <sheetFormatPr defaultRowHeight="12.75" x14ac:dyDescent="0.2"/>
  <cols>
    <col min="1" max="13" width="14.7109375" bestFit="1" customWidth="1"/>
    <col min="14" max="14" width="5.28515625" bestFit="1" customWidth="1"/>
  </cols>
  <sheetData>
    <row r="1" spans="1:13" ht="19.5" customHeight="1" x14ac:dyDescent="0.2">
      <c r="A1" s="359" t="s">
        <v>266</v>
      </c>
      <c r="B1" s="359"/>
      <c r="C1" s="359"/>
      <c r="D1" s="359"/>
      <c r="E1" s="359"/>
      <c r="F1" s="359"/>
      <c r="G1" s="359"/>
      <c r="H1" s="359"/>
      <c r="I1" s="359"/>
      <c r="J1" s="359"/>
      <c r="K1" s="359"/>
      <c r="L1" s="359"/>
      <c r="M1" s="359"/>
    </row>
    <row r="2" spans="1:13" s="4" customFormat="1" ht="18" customHeight="1" x14ac:dyDescent="0.2">
      <c r="A2" s="39" t="s">
        <v>256</v>
      </c>
      <c r="B2" s="349" t="s">
        <v>267</v>
      </c>
      <c r="C2" s="351"/>
      <c r="D2" s="349" t="s">
        <v>268</v>
      </c>
      <c r="E2" s="351"/>
      <c r="F2" s="349" t="s">
        <v>269</v>
      </c>
      <c r="G2" s="351"/>
      <c r="H2" s="343" t="s">
        <v>270</v>
      </c>
      <c r="I2" s="344"/>
      <c r="J2" s="349" t="s">
        <v>271</v>
      </c>
      <c r="K2" s="351"/>
      <c r="L2" s="349" t="s">
        <v>156</v>
      </c>
      <c r="M2" s="351"/>
    </row>
    <row r="3" spans="1:13" s="4" customFormat="1" ht="27" customHeight="1" x14ac:dyDescent="0.2">
      <c r="A3" s="40" t="s">
        <v>263</v>
      </c>
      <c r="B3" s="25" t="s">
        <v>187</v>
      </c>
      <c r="C3" s="29" t="s">
        <v>198</v>
      </c>
      <c r="D3" s="25" t="s">
        <v>187</v>
      </c>
      <c r="E3" s="29" t="s">
        <v>198</v>
      </c>
      <c r="F3" s="25" t="s">
        <v>187</v>
      </c>
      <c r="G3" s="29" t="s">
        <v>198</v>
      </c>
      <c r="H3" s="25" t="s">
        <v>187</v>
      </c>
      <c r="I3" s="29" t="s">
        <v>198</v>
      </c>
      <c r="J3" s="25" t="s">
        <v>187</v>
      </c>
      <c r="K3" s="29" t="s">
        <v>198</v>
      </c>
      <c r="L3" s="25" t="s">
        <v>187</v>
      </c>
      <c r="M3" s="29" t="s">
        <v>198</v>
      </c>
    </row>
    <row r="4" spans="1:13" s="4" customFormat="1" ht="18" customHeight="1" x14ac:dyDescent="0.2">
      <c r="A4" s="3" t="s">
        <v>69</v>
      </c>
      <c r="B4" s="26">
        <v>360</v>
      </c>
      <c r="C4" s="32">
        <v>154861.12</v>
      </c>
      <c r="D4" s="11">
        <v>331</v>
      </c>
      <c r="E4" s="32">
        <v>303486.87</v>
      </c>
      <c r="F4" s="26">
        <v>3591</v>
      </c>
      <c r="G4" s="41">
        <v>10772518.465</v>
      </c>
      <c r="H4" s="26">
        <v>134</v>
      </c>
      <c r="I4" s="32">
        <v>202450.83</v>
      </c>
      <c r="J4" s="26">
        <v>894</v>
      </c>
      <c r="K4" s="32">
        <v>249959.15</v>
      </c>
      <c r="L4" s="26">
        <v>5310</v>
      </c>
      <c r="M4" s="41">
        <v>11683276.435000001</v>
      </c>
    </row>
    <row r="5" spans="1:13" s="4" customFormat="1" ht="18" customHeight="1" x14ac:dyDescent="0.2">
      <c r="A5" s="317" t="s">
        <v>70</v>
      </c>
      <c r="B5" s="318">
        <v>497</v>
      </c>
      <c r="C5" s="319">
        <v>233381.72</v>
      </c>
      <c r="D5" s="320">
        <v>405</v>
      </c>
      <c r="E5" s="319">
        <v>292282.90999999997</v>
      </c>
      <c r="F5" s="318">
        <v>3329</v>
      </c>
      <c r="G5" s="319">
        <v>6208528.6189999999</v>
      </c>
      <c r="H5" s="318">
        <v>126</v>
      </c>
      <c r="I5" s="319">
        <v>118966.06</v>
      </c>
      <c r="J5" s="318">
        <v>608</v>
      </c>
      <c r="K5" s="319">
        <v>197080.52</v>
      </c>
      <c r="L5" s="318">
        <v>4965</v>
      </c>
      <c r="M5" s="319">
        <v>7050239.9289999995</v>
      </c>
    </row>
    <row r="6" spans="1:13" s="4" customFormat="1" ht="18" customHeight="1" x14ac:dyDescent="0.2">
      <c r="A6" s="317" t="s">
        <v>162</v>
      </c>
      <c r="B6" s="318">
        <v>28</v>
      </c>
      <c r="C6" s="318">
        <v>19680.55</v>
      </c>
      <c r="D6" s="320">
        <v>7</v>
      </c>
      <c r="E6" s="318">
        <v>683.21</v>
      </c>
      <c r="F6" s="318">
        <v>310</v>
      </c>
      <c r="G6" s="319">
        <v>523390.07</v>
      </c>
      <c r="H6" s="318">
        <v>3</v>
      </c>
      <c r="I6" s="318">
        <v>2351</v>
      </c>
      <c r="J6" s="318">
        <v>66</v>
      </c>
      <c r="K6" s="318">
        <v>30074.17</v>
      </c>
      <c r="L6" s="318">
        <v>414</v>
      </c>
      <c r="M6" s="319">
        <v>576179</v>
      </c>
    </row>
    <row r="7" spans="1:13" s="4" customFormat="1" ht="18" customHeight="1" x14ac:dyDescent="0.2">
      <c r="A7" s="317" t="s">
        <v>163</v>
      </c>
      <c r="B7" s="318">
        <v>36</v>
      </c>
      <c r="C7" s="318">
        <v>8241.89</v>
      </c>
      <c r="D7" s="320">
        <v>65</v>
      </c>
      <c r="E7" s="318">
        <v>58224.05</v>
      </c>
      <c r="F7" s="318">
        <v>369</v>
      </c>
      <c r="G7" s="319">
        <v>629541.82999999996</v>
      </c>
      <c r="H7" s="318">
        <v>11</v>
      </c>
      <c r="I7" s="318">
        <v>7050</v>
      </c>
      <c r="J7" s="318">
        <v>82</v>
      </c>
      <c r="K7" s="318">
        <v>16243.84</v>
      </c>
      <c r="L7" s="318">
        <v>563</v>
      </c>
      <c r="M7" s="319">
        <v>719301.61</v>
      </c>
    </row>
    <row r="8" spans="1:13" s="4" customFormat="1" ht="18" customHeight="1" x14ac:dyDescent="0.2">
      <c r="A8" s="317" t="s">
        <v>164</v>
      </c>
      <c r="B8" s="318">
        <v>122</v>
      </c>
      <c r="C8" s="318">
        <v>24678.66</v>
      </c>
      <c r="D8" s="320">
        <v>31</v>
      </c>
      <c r="E8" s="318">
        <v>27659.57</v>
      </c>
      <c r="F8" s="318">
        <v>604</v>
      </c>
      <c r="G8" s="319">
        <v>852387.89399999997</v>
      </c>
      <c r="H8" s="318">
        <v>3</v>
      </c>
      <c r="I8" s="318">
        <v>7235</v>
      </c>
      <c r="J8" s="318">
        <v>101</v>
      </c>
      <c r="K8" s="318">
        <v>11516.43</v>
      </c>
      <c r="L8" s="318">
        <v>861</v>
      </c>
      <c r="M8" s="319">
        <v>923477.554</v>
      </c>
    </row>
    <row r="9" spans="1:13" s="4" customFormat="1" ht="18" customHeight="1" x14ac:dyDescent="0.2">
      <c r="A9" s="317" t="s">
        <v>165</v>
      </c>
      <c r="B9" s="318">
        <v>24</v>
      </c>
      <c r="C9" s="318">
        <v>3101.28</v>
      </c>
      <c r="D9" s="320">
        <v>52</v>
      </c>
      <c r="E9" s="318">
        <v>33374.910000000003</v>
      </c>
      <c r="F9" s="318">
        <v>569</v>
      </c>
      <c r="G9" s="319">
        <v>694334.55</v>
      </c>
      <c r="H9" s="318">
        <v>22</v>
      </c>
      <c r="I9" s="318">
        <v>13707.45</v>
      </c>
      <c r="J9" s="318">
        <v>116</v>
      </c>
      <c r="K9" s="318">
        <v>45149.74</v>
      </c>
      <c r="L9" s="318">
        <v>783</v>
      </c>
      <c r="M9" s="319">
        <v>789667.93</v>
      </c>
    </row>
    <row r="10" spans="1:13" s="4" customFormat="1" ht="18" customHeight="1" x14ac:dyDescent="0.2">
      <c r="A10" s="317" t="s">
        <v>166</v>
      </c>
      <c r="B10" s="318">
        <v>155</v>
      </c>
      <c r="C10" s="319">
        <v>114544.94</v>
      </c>
      <c r="D10" s="320">
        <v>63</v>
      </c>
      <c r="E10" s="318">
        <v>39757.589999999997</v>
      </c>
      <c r="F10" s="318">
        <v>520</v>
      </c>
      <c r="G10" s="319">
        <v>756647.31499999994</v>
      </c>
      <c r="H10" s="318">
        <v>17</v>
      </c>
      <c r="I10" s="318">
        <v>17147</v>
      </c>
      <c r="J10" s="318">
        <v>115</v>
      </c>
      <c r="K10" s="318">
        <v>75942.13</v>
      </c>
      <c r="L10" s="318">
        <v>870</v>
      </c>
      <c r="M10" s="319">
        <v>1004038.975</v>
      </c>
    </row>
    <row r="11" spans="1:13" s="4" customFormat="1" ht="18" customHeight="1" x14ac:dyDescent="0.2">
      <c r="A11" s="317" t="s">
        <v>167</v>
      </c>
      <c r="B11" s="318">
        <v>49</v>
      </c>
      <c r="C11" s="318">
        <v>16439.61</v>
      </c>
      <c r="D11" s="320">
        <v>149</v>
      </c>
      <c r="E11" s="319">
        <v>116232.35</v>
      </c>
      <c r="F11" s="318">
        <v>606</v>
      </c>
      <c r="G11" s="319">
        <v>1585493.25</v>
      </c>
      <c r="H11" s="318">
        <v>59</v>
      </c>
      <c r="I11" s="318">
        <v>67280.509999999995</v>
      </c>
      <c r="J11" s="318">
        <v>69</v>
      </c>
      <c r="K11" s="318">
        <v>7939.5</v>
      </c>
      <c r="L11" s="318">
        <v>932</v>
      </c>
      <c r="M11" s="319">
        <v>1793385.22</v>
      </c>
    </row>
    <row r="12" spans="1:13" s="4" customFormat="1" ht="18" customHeight="1" x14ac:dyDescent="0.2">
      <c r="A12" s="317" t="s">
        <v>168</v>
      </c>
      <c r="B12" s="318">
        <v>83</v>
      </c>
      <c r="C12" s="318">
        <v>46694.79</v>
      </c>
      <c r="D12" s="320">
        <v>38</v>
      </c>
      <c r="E12" s="318">
        <v>16351.23</v>
      </c>
      <c r="F12" s="318">
        <v>351</v>
      </c>
      <c r="G12" s="319">
        <v>1166733.71</v>
      </c>
      <c r="H12" s="318">
        <v>11</v>
      </c>
      <c r="I12" s="318">
        <v>4195.1000000000004</v>
      </c>
      <c r="J12" s="318">
        <v>59</v>
      </c>
      <c r="K12" s="318">
        <v>10214.709999999999</v>
      </c>
      <c r="L12" s="318">
        <v>542</v>
      </c>
      <c r="M12" s="319">
        <v>1244189.6399999999</v>
      </c>
    </row>
    <row r="13" spans="1:13" s="4" customFormat="1" ht="19.5" customHeight="1" x14ac:dyDescent="0.2">
      <c r="A13" s="327" t="s">
        <v>937</v>
      </c>
      <c r="B13" s="327"/>
      <c r="C13" s="327"/>
      <c r="D13" s="327"/>
      <c r="E13" s="327"/>
      <c r="F13" s="327"/>
      <c r="G13" s="327"/>
      <c r="H13" s="327"/>
      <c r="I13" s="327"/>
      <c r="J13" s="327"/>
      <c r="K13" s="327"/>
      <c r="L13" s="327"/>
      <c r="M13" s="327"/>
    </row>
    <row r="14" spans="1:13" s="4" customFormat="1" ht="18" customHeight="1" x14ac:dyDescent="0.2">
      <c r="A14" s="327" t="s">
        <v>265</v>
      </c>
      <c r="B14" s="327"/>
      <c r="C14" s="327"/>
      <c r="D14" s="327"/>
      <c r="E14" s="327"/>
      <c r="F14" s="327"/>
      <c r="G14" s="327"/>
      <c r="H14" s="327"/>
      <c r="I14" s="327"/>
      <c r="J14" s="327"/>
      <c r="K14" s="327"/>
      <c r="L14" s="327"/>
      <c r="M14" s="327"/>
    </row>
    <row r="15" spans="1:13" s="4" customFormat="1" ht="23.85" customHeight="1" x14ac:dyDescent="0.2"/>
  </sheetData>
  <mergeCells count="9">
    <mergeCell ref="A13:M13"/>
    <mergeCell ref="A14:M14"/>
    <mergeCell ref="A1:M1"/>
    <mergeCell ref="B2:C2"/>
    <mergeCell ref="D2:E2"/>
    <mergeCell ref="F2:G2"/>
    <mergeCell ref="H2:I2"/>
    <mergeCell ref="J2:K2"/>
    <mergeCell ref="L2:M2"/>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8"/>
  <sheetViews>
    <sheetView zoomScaleNormal="100" workbookViewId="0">
      <selection activeCell="A6" sqref="A6:IV6"/>
    </sheetView>
  </sheetViews>
  <sheetFormatPr defaultRowHeight="12.75" x14ac:dyDescent="0.2"/>
  <cols>
    <col min="1" max="4" width="14.7109375" bestFit="1" customWidth="1"/>
    <col min="5" max="5" width="24.140625" bestFit="1" customWidth="1"/>
    <col min="6" max="6" width="4.7109375" bestFit="1" customWidth="1"/>
  </cols>
  <sheetData>
    <row r="1" spans="1:13" ht="16.5" customHeight="1" x14ac:dyDescent="0.2">
      <c r="A1" s="374" t="s">
        <v>272</v>
      </c>
      <c r="B1" s="374"/>
      <c r="C1" s="374"/>
      <c r="D1" s="374"/>
      <c r="E1" s="374"/>
    </row>
    <row r="2" spans="1:13" s="4" customFormat="1" ht="18" customHeight="1" x14ac:dyDescent="0.2">
      <c r="A2" s="35" t="s">
        <v>273</v>
      </c>
      <c r="B2" s="2" t="s">
        <v>69</v>
      </c>
      <c r="C2" s="2" t="s">
        <v>70</v>
      </c>
      <c r="D2" s="2" t="s">
        <v>168</v>
      </c>
    </row>
    <row r="3" spans="1:13" s="4" customFormat="1" ht="18" customHeight="1" x14ac:dyDescent="0.2">
      <c r="A3" s="42" t="s">
        <v>250</v>
      </c>
      <c r="B3" s="43">
        <v>1082968.24</v>
      </c>
      <c r="C3" s="43">
        <v>473078.25</v>
      </c>
      <c r="D3" s="7">
        <v>66384.710000000006</v>
      </c>
    </row>
    <row r="4" spans="1:13" s="4" customFormat="1" ht="18" customHeight="1" x14ac:dyDescent="0.2">
      <c r="A4" s="42" t="s">
        <v>252</v>
      </c>
      <c r="B4" s="7">
        <v>192.7694075</v>
      </c>
      <c r="C4" s="7">
        <v>7.0882825299999999</v>
      </c>
      <c r="D4" s="7">
        <v>0.99205849999999995</v>
      </c>
    </row>
    <row r="5" spans="1:13" s="4" customFormat="1" ht="18" customHeight="1" x14ac:dyDescent="0.2">
      <c r="A5" s="42" t="s">
        <v>251</v>
      </c>
      <c r="B5" s="43">
        <v>7234825.6872836696</v>
      </c>
      <c r="C5" s="43">
        <v>4735789.1873458996</v>
      </c>
      <c r="D5" s="43">
        <v>745584.24846244103</v>
      </c>
    </row>
    <row r="6" spans="1:13" s="4" customFormat="1" ht="19.5" customHeight="1" x14ac:dyDescent="0.2">
      <c r="A6" s="327" t="s">
        <v>106</v>
      </c>
      <c r="B6" s="327"/>
      <c r="C6" s="327"/>
      <c r="D6" s="327"/>
      <c r="E6" s="327"/>
      <c r="F6" s="327"/>
      <c r="G6" s="327"/>
      <c r="H6" s="327"/>
      <c r="I6" s="327"/>
      <c r="J6" s="327"/>
      <c r="K6" s="327"/>
      <c r="L6" s="327"/>
      <c r="M6" s="327"/>
    </row>
    <row r="7" spans="1:13" s="4" customFormat="1" ht="18.75" customHeight="1" x14ac:dyDescent="0.2">
      <c r="A7" s="327" t="s">
        <v>246</v>
      </c>
      <c r="B7" s="327"/>
    </row>
    <row r="8" spans="1:13" s="4" customFormat="1" ht="28.35" customHeight="1" x14ac:dyDescent="0.2"/>
  </sheetData>
  <mergeCells count="3">
    <mergeCell ref="A1:E1"/>
    <mergeCell ref="A7:B7"/>
    <mergeCell ref="A6:M6"/>
  </mergeCells>
  <pageMargins left="0.78431372549019618" right="0.78431372549019618" top="0.98039215686274517" bottom="0.98039215686274517" header="0.50980392156862753" footer="0.50980392156862753"/>
  <pageSetup paperSize="9" orientation="portrait" useFirstPageNumber="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5"/>
  <sheetViews>
    <sheetView zoomScaleNormal="100" workbookViewId="0">
      <selection sqref="A1:Q1"/>
    </sheetView>
  </sheetViews>
  <sheetFormatPr defaultRowHeight="12.75" x14ac:dyDescent="0.2"/>
  <cols>
    <col min="1" max="12" width="14.7109375" bestFit="1" customWidth="1"/>
    <col min="13" max="13" width="14" bestFit="1" customWidth="1"/>
    <col min="14" max="16" width="14.7109375" bestFit="1" customWidth="1"/>
    <col min="17" max="17" width="0.42578125" bestFit="1" customWidth="1"/>
    <col min="18" max="18" width="4.7109375" bestFit="1" customWidth="1"/>
  </cols>
  <sheetData>
    <row r="1" spans="1:17" ht="18.75" customHeight="1" x14ac:dyDescent="0.2">
      <c r="A1" s="359" t="s">
        <v>274</v>
      </c>
      <c r="B1" s="359"/>
      <c r="C1" s="359"/>
      <c r="D1" s="359"/>
      <c r="E1" s="359"/>
      <c r="F1" s="359"/>
      <c r="G1" s="359"/>
      <c r="H1" s="359"/>
      <c r="I1" s="359"/>
      <c r="J1" s="359"/>
      <c r="K1" s="359"/>
      <c r="L1" s="359"/>
      <c r="M1" s="359"/>
      <c r="N1" s="359"/>
      <c r="O1" s="359"/>
      <c r="P1" s="359"/>
      <c r="Q1" s="359"/>
    </row>
    <row r="2" spans="1:17" s="4" customFormat="1" ht="18" customHeight="1" x14ac:dyDescent="0.2">
      <c r="A2" s="377" t="s">
        <v>153</v>
      </c>
      <c r="B2" s="377" t="s">
        <v>275</v>
      </c>
      <c r="C2" s="377" t="s">
        <v>276</v>
      </c>
      <c r="D2" s="377" t="s">
        <v>277</v>
      </c>
      <c r="E2" s="377" t="s">
        <v>278</v>
      </c>
      <c r="F2" s="377" t="s">
        <v>279</v>
      </c>
      <c r="G2" s="377" t="s">
        <v>280</v>
      </c>
      <c r="H2" s="375" t="s">
        <v>281</v>
      </c>
      <c r="I2" s="375" t="s">
        <v>282</v>
      </c>
      <c r="J2" s="375" t="s">
        <v>283</v>
      </c>
      <c r="K2" s="377" t="s">
        <v>284</v>
      </c>
      <c r="L2" s="375" t="s">
        <v>285</v>
      </c>
      <c r="M2" s="375" t="s">
        <v>286</v>
      </c>
      <c r="N2" s="379" t="s">
        <v>287</v>
      </c>
      <c r="O2" s="380"/>
      <c r="P2" s="381"/>
    </row>
    <row r="3" spans="1:17" s="4" customFormat="1" ht="21.75" customHeight="1" x14ac:dyDescent="0.2">
      <c r="A3" s="378"/>
      <c r="B3" s="378"/>
      <c r="C3" s="378"/>
      <c r="D3" s="378"/>
      <c r="E3" s="378"/>
      <c r="F3" s="378"/>
      <c r="G3" s="378"/>
      <c r="H3" s="376"/>
      <c r="I3" s="376"/>
      <c r="J3" s="376"/>
      <c r="K3" s="378"/>
      <c r="L3" s="376"/>
      <c r="M3" s="376"/>
      <c r="N3" s="44" t="s">
        <v>288</v>
      </c>
      <c r="O3" s="44" t="s">
        <v>289</v>
      </c>
      <c r="P3" s="44" t="s">
        <v>290</v>
      </c>
    </row>
    <row r="4" spans="1:17" s="4" customFormat="1" ht="18" customHeight="1" x14ac:dyDescent="0.2">
      <c r="A4" s="30" t="s">
        <v>69</v>
      </c>
      <c r="B4" s="7">
        <v>5619</v>
      </c>
      <c r="C4" s="7">
        <v>52</v>
      </c>
      <c r="D4" s="7">
        <v>2794</v>
      </c>
      <c r="E4" s="8">
        <v>246</v>
      </c>
      <c r="F4" s="7">
        <v>3585.9</v>
      </c>
      <c r="G4" s="43">
        <v>771603.31</v>
      </c>
      <c r="H4" s="43">
        <v>1082968.24</v>
      </c>
      <c r="I4" s="7">
        <v>4402.3099186990003</v>
      </c>
      <c r="J4" s="7">
        <v>30200.737332329001</v>
      </c>
      <c r="K4" s="43">
        <v>771603.31</v>
      </c>
      <c r="L4" s="43">
        <v>1082968.05</v>
      </c>
      <c r="M4" s="45">
        <v>14224996.970000001</v>
      </c>
      <c r="N4" s="7">
        <v>36443.980000000003</v>
      </c>
      <c r="O4" s="7">
        <v>29241.48</v>
      </c>
      <c r="P4" s="7">
        <v>32968.68</v>
      </c>
    </row>
    <row r="5" spans="1:17" s="4" customFormat="1" ht="18" customHeight="1" x14ac:dyDescent="0.2">
      <c r="A5" s="30" t="s">
        <v>70</v>
      </c>
      <c r="B5" s="7">
        <v>5217</v>
      </c>
      <c r="C5" s="7">
        <v>36</v>
      </c>
      <c r="D5" s="7">
        <v>2660</v>
      </c>
      <c r="E5" s="8">
        <v>146</v>
      </c>
      <c r="F5" s="7">
        <v>1853.18</v>
      </c>
      <c r="G5" s="43">
        <v>309847.89</v>
      </c>
      <c r="H5" s="43">
        <v>473078.25</v>
      </c>
      <c r="I5" s="7">
        <v>3240.261986</v>
      </c>
      <c r="J5" s="7">
        <v>25527.916880000001</v>
      </c>
      <c r="K5" s="43">
        <v>309847.89</v>
      </c>
      <c r="L5" s="43">
        <v>473078.22</v>
      </c>
      <c r="M5" s="45">
        <v>13845109.369999999</v>
      </c>
      <c r="N5" s="7">
        <v>38989.65</v>
      </c>
      <c r="O5" s="7">
        <v>32972.559999999998</v>
      </c>
      <c r="P5" s="7">
        <v>34442.050000000003</v>
      </c>
    </row>
    <row r="6" spans="1:17" s="4" customFormat="1" ht="18" customHeight="1" x14ac:dyDescent="0.2">
      <c r="A6" s="30" t="s">
        <v>162</v>
      </c>
      <c r="B6" s="7">
        <v>5638</v>
      </c>
      <c r="C6" s="7">
        <v>52</v>
      </c>
      <c r="D6" s="7">
        <v>2768</v>
      </c>
      <c r="E6" s="8">
        <v>21</v>
      </c>
      <c r="F6" s="7">
        <v>233.88</v>
      </c>
      <c r="G6" s="7">
        <v>47332.62</v>
      </c>
      <c r="H6" s="7">
        <v>71629.66</v>
      </c>
      <c r="I6" s="7">
        <v>3410.9361904759999</v>
      </c>
      <c r="J6" s="7">
        <v>30626.671797503001</v>
      </c>
      <c r="K6" s="7">
        <v>47332.62</v>
      </c>
      <c r="L6" s="7">
        <v>71629.66</v>
      </c>
      <c r="M6" s="45">
        <v>15279535.369999999</v>
      </c>
      <c r="N6" s="7">
        <v>35213.300000000003</v>
      </c>
      <c r="O6" s="7">
        <v>32972.559999999998</v>
      </c>
      <c r="P6" s="7">
        <v>35160.36</v>
      </c>
    </row>
    <row r="7" spans="1:17" s="4" customFormat="1" ht="18" customHeight="1" x14ac:dyDescent="0.2">
      <c r="A7" s="30" t="s">
        <v>163</v>
      </c>
      <c r="B7" s="7">
        <v>5450</v>
      </c>
      <c r="C7" s="7">
        <v>52</v>
      </c>
      <c r="D7" s="7">
        <v>2755</v>
      </c>
      <c r="E7" s="8">
        <v>22</v>
      </c>
      <c r="F7" s="7">
        <v>258.01</v>
      </c>
      <c r="G7" s="7">
        <v>51335.45</v>
      </c>
      <c r="H7" s="7">
        <v>75360.5</v>
      </c>
      <c r="I7" s="7">
        <v>3425.4772727270001</v>
      </c>
      <c r="J7" s="7">
        <v>29208.364016898999</v>
      </c>
      <c r="K7" s="7">
        <v>51335.45</v>
      </c>
      <c r="L7" s="7">
        <v>75360.5</v>
      </c>
      <c r="M7" s="45">
        <v>14869671.1</v>
      </c>
      <c r="N7" s="7">
        <v>35993.53</v>
      </c>
      <c r="O7" s="7">
        <v>34302.89</v>
      </c>
      <c r="P7" s="7">
        <v>35322.379999999997</v>
      </c>
    </row>
    <row r="8" spans="1:17" s="4" customFormat="1" ht="18" customHeight="1" x14ac:dyDescent="0.2">
      <c r="A8" s="30" t="s">
        <v>164</v>
      </c>
      <c r="B8" s="7">
        <v>5458</v>
      </c>
      <c r="C8" s="7">
        <v>36</v>
      </c>
      <c r="D8" s="7">
        <v>2698</v>
      </c>
      <c r="E8" s="8">
        <v>21</v>
      </c>
      <c r="F8" s="7">
        <v>191.19</v>
      </c>
      <c r="G8" s="7">
        <v>41057.9</v>
      </c>
      <c r="H8" s="7">
        <v>64162.59</v>
      </c>
      <c r="I8" s="7">
        <v>3055.361428571</v>
      </c>
      <c r="J8" s="7">
        <v>33559.595167111002</v>
      </c>
      <c r="K8" s="7">
        <v>41057.9</v>
      </c>
      <c r="L8" s="7">
        <v>64162.58</v>
      </c>
      <c r="M8" s="45">
        <v>14501942.26</v>
      </c>
      <c r="N8" s="7">
        <v>35877.410000000003</v>
      </c>
      <c r="O8" s="7">
        <v>34784.68</v>
      </c>
      <c r="P8" s="7">
        <v>35423.480000000003</v>
      </c>
    </row>
    <row r="9" spans="1:17" s="4" customFormat="1" ht="18" customHeight="1" x14ac:dyDescent="0.2">
      <c r="A9" s="30" t="s">
        <v>165</v>
      </c>
      <c r="B9" s="7">
        <v>5240</v>
      </c>
      <c r="C9" s="7">
        <v>36</v>
      </c>
      <c r="D9" s="7">
        <v>2763</v>
      </c>
      <c r="E9" s="8">
        <v>22</v>
      </c>
      <c r="F9" s="7">
        <v>242.84</v>
      </c>
      <c r="G9" s="7">
        <v>41849.870000000003</v>
      </c>
      <c r="H9" s="7">
        <v>65168.480000000003</v>
      </c>
      <c r="I9" s="7">
        <v>2962.203636364</v>
      </c>
      <c r="J9" s="7">
        <v>26835.974304069001</v>
      </c>
      <c r="K9" s="7">
        <v>41849.870000000003</v>
      </c>
      <c r="L9" s="7">
        <v>65168.480000000003</v>
      </c>
      <c r="M9" s="45">
        <v>15314574.300000001</v>
      </c>
      <c r="N9" s="7">
        <v>37644.589999999997</v>
      </c>
      <c r="O9" s="7">
        <v>35106.57</v>
      </c>
      <c r="P9" s="7">
        <v>37606.58</v>
      </c>
    </row>
    <row r="10" spans="1:17" s="4" customFormat="1" ht="18" customHeight="1" x14ac:dyDescent="0.2">
      <c r="A10" s="30" t="s">
        <v>166</v>
      </c>
      <c r="B10" s="7">
        <v>5233</v>
      </c>
      <c r="C10" s="7">
        <v>36</v>
      </c>
      <c r="D10" s="7">
        <v>2823</v>
      </c>
      <c r="E10" s="8">
        <v>21</v>
      </c>
      <c r="F10" s="7">
        <v>292</v>
      </c>
      <c r="G10" s="7">
        <v>45597</v>
      </c>
      <c r="H10" s="7">
        <v>67896</v>
      </c>
      <c r="I10" s="7">
        <v>3233</v>
      </c>
      <c r="J10" s="7">
        <v>23230</v>
      </c>
      <c r="K10" s="7">
        <v>45597</v>
      </c>
      <c r="L10" s="7">
        <v>67896</v>
      </c>
      <c r="M10" s="45">
        <v>15934696</v>
      </c>
      <c r="N10" s="7">
        <v>38989.65</v>
      </c>
      <c r="O10" s="7">
        <v>37128.99</v>
      </c>
      <c r="P10" s="7">
        <v>38645.07</v>
      </c>
    </row>
    <row r="11" spans="1:17" s="4" customFormat="1" ht="18" customHeight="1" x14ac:dyDescent="0.2">
      <c r="A11" s="30" t="s">
        <v>167</v>
      </c>
      <c r="B11" s="7">
        <v>5232</v>
      </c>
      <c r="C11" s="7">
        <v>36</v>
      </c>
      <c r="D11" s="7">
        <v>2763</v>
      </c>
      <c r="E11" s="8">
        <v>18</v>
      </c>
      <c r="F11" s="7">
        <v>297.68</v>
      </c>
      <c r="G11" s="7">
        <v>38742.959999999999</v>
      </c>
      <c r="H11" s="7">
        <v>62476.71</v>
      </c>
      <c r="I11" s="7">
        <v>3470.928333333</v>
      </c>
      <c r="J11" s="7">
        <v>20987.876242945</v>
      </c>
      <c r="K11" s="7">
        <v>38742.959999999999</v>
      </c>
      <c r="L11" s="7">
        <v>62476.7</v>
      </c>
      <c r="M11" s="45">
        <v>14486401.68</v>
      </c>
      <c r="N11" s="7">
        <v>38934.35</v>
      </c>
      <c r="O11" s="7">
        <v>35985.629999999997</v>
      </c>
      <c r="P11" s="7">
        <v>36227.14</v>
      </c>
    </row>
    <row r="12" spans="1:17" s="4" customFormat="1" ht="18" customHeight="1" x14ac:dyDescent="0.2">
      <c r="A12" s="30" t="s">
        <v>168</v>
      </c>
      <c r="B12" s="7">
        <v>5217</v>
      </c>
      <c r="C12" s="7">
        <v>36</v>
      </c>
      <c r="D12" s="7">
        <v>2660</v>
      </c>
      <c r="E12" s="8">
        <v>21</v>
      </c>
      <c r="F12" s="7">
        <v>337.3</v>
      </c>
      <c r="G12" s="7">
        <v>43932.5</v>
      </c>
      <c r="H12" s="7">
        <v>66384.710000000006</v>
      </c>
      <c r="I12" s="7">
        <v>3161.1766670000002</v>
      </c>
      <c r="J12" s="7">
        <v>19681.20664</v>
      </c>
      <c r="K12" s="7">
        <v>43932.5</v>
      </c>
      <c r="L12" s="7">
        <v>66384.7</v>
      </c>
      <c r="M12" s="45">
        <v>13845109.369999999</v>
      </c>
      <c r="N12" s="7">
        <v>36616.639999999999</v>
      </c>
      <c r="O12" s="7">
        <v>33291.58</v>
      </c>
      <c r="P12" s="7">
        <v>34442.050000000003</v>
      </c>
    </row>
    <row r="13" spans="1:17" s="4" customFormat="1" ht="19.5" customHeight="1" x14ac:dyDescent="0.2">
      <c r="A13" s="327" t="s">
        <v>106</v>
      </c>
      <c r="B13" s="327"/>
      <c r="C13" s="327"/>
      <c r="D13" s="327"/>
      <c r="E13" s="327"/>
      <c r="F13" s="327"/>
      <c r="G13" s="327"/>
      <c r="H13" s="327"/>
    </row>
    <row r="14" spans="1:17" s="4" customFormat="1" ht="18" customHeight="1" x14ac:dyDescent="0.2">
      <c r="A14" s="327" t="s">
        <v>291</v>
      </c>
      <c r="B14" s="327"/>
      <c r="C14" s="327"/>
      <c r="D14" s="327"/>
      <c r="E14" s="327"/>
      <c r="F14" s="327"/>
      <c r="G14" s="327"/>
      <c r="H14" s="327"/>
    </row>
    <row r="15" spans="1:17" s="4" customFormat="1" ht="24.6" customHeight="1" x14ac:dyDescent="0.2"/>
  </sheetData>
  <mergeCells count="17">
    <mergeCell ref="A1:Q1"/>
    <mergeCell ref="A2:A3"/>
    <mergeCell ref="B2:B3"/>
    <mergeCell ref="C2:C3"/>
    <mergeCell ref="D2:D3"/>
    <mergeCell ref="E2:E3"/>
    <mergeCell ref="F2:F3"/>
    <mergeCell ref="G2:G3"/>
    <mergeCell ref="H2:H3"/>
    <mergeCell ref="I2:I3"/>
    <mergeCell ref="N2:P2"/>
    <mergeCell ref="A14:H14"/>
    <mergeCell ref="J2:J3"/>
    <mergeCell ref="K2:K3"/>
    <mergeCell ref="L2:L3"/>
    <mergeCell ref="M2:M3"/>
    <mergeCell ref="A13:H13"/>
  </mergeCells>
  <pageMargins left="0.78431372549019618" right="0.78431372549019618" top="0.98039215686274517" bottom="0.98039215686274517" header="0.50980392156862753" footer="0.50980392156862753"/>
  <pageSetup paperSize="9" scale="56"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4"/>
  <sheetViews>
    <sheetView zoomScaleNormal="100" workbookViewId="0">
      <selection activeCell="E16" sqref="E16"/>
    </sheetView>
  </sheetViews>
  <sheetFormatPr defaultRowHeight="12.75" x14ac:dyDescent="0.2"/>
  <cols>
    <col min="1" max="16" width="14.7109375" bestFit="1" customWidth="1"/>
    <col min="17" max="17" width="4.7109375" bestFit="1" customWidth="1"/>
  </cols>
  <sheetData>
    <row r="1" spans="1:16" ht="14.25" customHeight="1" x14ac:dyDescent="0.2">
      <c r="A1" s="359" t="s">
        <v>292</v>
      </c>
      <c r="B1" s="359"/>
      <c r="C1" s="359"/>
      <c r="D1" s="359"/>
      <c r="E1" s="359"/>
      <c r="F1" s="359"/>
      <c r="G1" s="359"/>
      <c r="H1" s="359"/>
      <c r="I1" s="359"/>
      <c r="J1" s="359"/>
      <c r="K1" s="359"/>
      <c r="L1" s="359"/>
      <c r="M1" s="359"/>
      <c r="N1" s="359"/>
      <c r="O1" s="359"/>
      <c r="P1" s="359"/>
    </row>
    <row r="2" spans="1:16" s="4" customFormat="1" ht="18.75" customHeight="1" x14ac:dyDescent="0.2">
      <c r="A2" s="329" t="s">
        <v>153</v>
      </c>
      <c r="B2" s="329" t="s">
        <v>275</v>
      </c>
      <c r="C2" s="329" t="s">
        <v>276</v>
      </c>
      <c r="D2" s="329" t="s">
        <v>277</v>
      </c>
      <c r="E2" s="329" t="s">
        <v>278</v>
      </c>
      <c r="F2" s="329" t="s">
        <v>279</v>
      </c>
      <c r="G2" s="329" t="s">
        <v>280</v>
      </c>
      <c r="H2" s="335" t="s">
        <v>281</v>
      </c>
      <c r="I2" s="335" t="s">
        <v>282</v>
      </c>
      <c r="J2" s="335" t="s">
        <v>283</v>
      </c>
      <c r="K2" s="329" t="s">
        <v>284</v>
      </c>
      <c r="L2" s="335" t="s">
        <v>285</v>
      </c>
      <c r="M2" s="335" t="s">
        <v>286</v>
      </c>
      <c r="N2" s="331" t="s">
        <v>293</v>
      </c>
      <c r="O2" s="382"/>
      <c r="P2" s="332"/>
    </row>
    <row r="3" spans="1:16" s="4" customFormat="1" ht="21" customHeight="1" x14ac:dyDescent="0.2">
      <c r="A3" s="330"/>
      <c r="B3" s="330"/>
      <c r="C3" s="330"/>
      <c r="D3" s="330"/>
      <c r="E3" s="330"/>
      <c r="F3" s="330"/>
      <c r="G3" s="330"/>
      <c r="H3" s="336"/>
      <c r="I3" s="336"/>
      <c r="J3" s="336"/>
      <c r="K3" s="330"/>
      <c r="L3" s="336"/>
      <c r="M3" s="336"/>
      <c r="N3" s="9" t="s">
        <v>288</v>
      </c>
      <c r="O3" s="9" t="s">
        <v>289</v>
      </c>
      <c r="P3" s="9" t="s">
        <v>290</v>
      </c>
    </row>
    <row r="4" spans="1:16" s="4" customFormat="1" ht="18" customHeight="1" x14ac:dyDescent="0.2">
      <c r="A4" s="3" t="s">
        <v>69</v>
      </c>
      <c r="B4" s="11">
        <v>1931</v>
      </c>
      <c r="C4" s="11">
        <v>4</v>
      </c>
      <c r="D4" s="11">
        <v>1850</v>
      </c>
      <c r="E4" s="11">
        <v>246</v>
      </c>
      <c r="F4" s="26">
        <v>24913.764999999999</v>
      </c>
      <c r="G4" s="32">
        <v>3771836.1002600002</v>
      </c>
      <c r="H4" s="32">
        <v>7234825.6872836696</v>
      </c>
      <c r="I4" s="26">
        <v>29409.860517412999</v>
      </c>
      <c r="J4" s="26">
        <v>29039.470977614001</v>
      </c>
      <c r="K4" s="32">
        <v>3771836.1002600002</v>
      </c>
      <c r="L4" s="32">
        <v>7234825.6872836696</v>
      </c>
      <c r="M4" s="41">
        <v>14044151.5351595</v>
      </c>
      <c r="N4" s="26">
        <v>11172</v>
      </c>
      <c r="O4" s="26">
        <v>9075</v>
      </c>
      <c r="P4" s="26">
        <v>10114</v>
      </c>
    </row>
    <row r="5" spans="1:16" s="4" customFormat="1" ht="18" customHeight="1" x14ac:dyDescent="0.2">
      <c r="A5" s="3" t="s">
        <v>70</v>
      </c>
      <c r="B5" s="11">
        <v>1921</v>
      </c>
      <c r="C5" s="11">
        <v>4</v>
      </c>
      <c r="D5" s="11">
        <v>1894</v>
      </c>
      <c r="E5" s="11">
        <v>146</v>
      </c>
      <c r="F5" s="26">
        <v>16923.60454</v>
      </c>
      <c r="G5" s="32">
        <v>2198573.91885</v>
      </c>
      <c r="H5" s="32">
        <v>4735789.1873458996</v>
      </c>
      <c r="I5" s="26">
        <v>32436.912242095001</v>
      </c>
      <c r="J5" s="26">
        <v>27983.336387661999</v>
      </c>
      <c r="K5" s="32">
        <v>2198573.91885</v>
      </c>
      <c r="L5" s="32">
        <v>4735789.1873458996</v>
      </c>
      <c r="M5" s="41">
        <v>13693824.701621</v>
      </c>
      <c r="N5" s="26">
        <v>11760.2</v>
      </c>
      <c r="O5" s="26">
        <v>10004.549999999999</v>
      </c>
      <c r="P5" s="26">
        <v>10386.6</v>
      </c>
    </row>
    <row r="6" spans="1:16" s="4" customFormat="1" ht="18" customHeight="1" x14ac:dyDescent="0.2">
      <c r="A6" s="3" t="s">
        <v>162</v>
      </c>
      <c r="B6" s="11">
        <v>1952</v>
      </c>
      <c r="C6" s="11">
        <v>4</v>
      </c>
      <c r="D6" s="11">
        <v>1817</v>
      </c>
      <c r="E6" s="11">
        <v>21</v>
      </c>
      <c r="F6" s="26">
        <v>2176.7930000000001</v>
      </c>
      <c r="G6" s="32">
        <v>298453.34999999998</v>
      </c>
      <c r="H6" s="32">
        <v>641440.34854174196</v>
      </c>
      <c r="I6" s="26">
        <v>30544.778501987999</v>
      </c>
      <c r="J6" s="26">
        <v>29467.221294028001</v>
      </c>
      <c r="K6" s="32">
        <v>298453.34999999998</v>
      </c>
      <c r="L6" s="32">
        <v>641440.34854174196</v>
      </c>
      <c r="M6" s="41">
        <v>15092002.3419351</v>
      </c>
      <c r="N6" s="26">
        <v>10759</v>
      </c>
      <c r="O6" s="26">
        <v>10111.299999999999</v>
      </c>
      <c r="P6" s="26">
        <v>10739.35</v>
      </c>
    </row>
    <row r="7" spans="1:16" s="4" customFormat="1" ht="18" customHeight="1" x14ac:dyDescent="0.2">
      <c r="A7" s="3" t="s">
        <v>163</v>
      </c>
      <c r="B7" s="11">
        <v>1941</v>
      </c>
      <c r="C7" s="11">
        <v>4</v>
      </c>
      <c r="D7" s="11">
        <v>1820</v>
      </c>
      <c r="E7" s="11">
        <v>22</v>
      </c>
      <c r="F7" s="26">
        <v>2467.6264799999999</v>
      </c>
      <c r="G7" s="32">
        <v>342154.59112</v>
      </c>
      <c r="H7" s="32">
        <v>700012.61409391603</v>
      </c>
      <c r="I7" s="26">
        <v>31818.755186087001</v>
      </c>
      <c r="J7" s="26">
        <v>28367.851446216999</v>
      </c>
      <c r="K7" s="32">
        <v>342154.59112</v>
      </c>
      <c r="L7" s="32">
        <v>700012.61409391603</v>
      </c>
      <c r="M7" s="41">
        <v>14693260.034404401</v>
      </c>
      <c r="N7" s="26">
        <v>10929.2</v>
      </c>
      <c r="O7" s="26">
        <v>10417.799999999999</v>
      </c>
      <c r="P7" s="26">
        <v>10736.15</v>
      </c>
    </row>
    <row r="8" spans="1:16" s="4" customFormat="1" ht="18" customHeight="1" x14ac:dyDescent="0.2">
      <c r="A8" s="3" t="s">
        <v>164</v>
      </c>
      <c r="B8" s="11">
        <v>1951</v>
      </c>
      <c r="C8" s="11">
        <v>4</v>
      </c>
      <c r="D8" s="11">
        <v>1833</v>
      </c>
      <c r="E8" s="11">
        <v>21</v>
      </c>
      <c r="F8" s="26">
        <v>2225.0549299999998</v>
      </c>
      <c r="G8" s="32">
        <v>280206.37320999999</v>
      </c>
      <c r="H8" s="32">
        <v>591696.23298905499</v>
      </c>
      <c r="I8" s="26">
        <v>28176.011094717</v>
      </c>
      <c r="J8" s="26">
        <v>26592.432618687999</v>
      </c>
      <c r="K8" s="32">
        <v>280206.37320999999</v>
      </c>
      <c r="L8" s="32">
        <v>591696.23298905499</v>
      </c>
      <c r="M8" s="41">
        <v>14329071.9605611</v>
      </c>
      <c r="N8" s="26">
        <v>10893.25</v>
      </c>
      <c r="O8" s="26">
        <v>10550.9</v>
      </c>
      <c r="P8" s="26">
        <v>10714.3</v>
      </c>
    </row>
    <row r="9" spans="1:16" s="4" customFormat="1" ht="18" customHeight="1" x14ac:dyDescent="0.2">
      <c r="A9" s="3" t="s">
        <v>165</v>
      </c>
      <c r="B9" s="11">
        <v>1938</v>
      </c>
      <c r="C9" s="11">
        <v>4</v>
      </c>
      <c r="D9" s="11">
        <v>1840</v>
      </c>
      <c r="E9" s="11">
        <v>22</v>
      </c>
      <c r="F9" s="26">
        <v>2351.8169899999998</v>
      </c>
      <c r="G9" s="32">
        <v>313395.72704000003</v>
      </c>
      <c r="H9" s="32">
        <v>662867.42388876202</v>
      </c>
      <c r="I9" s="26">
        <v>30130.337449489001</v>
      </c>
      <c r="J9" s="26">
        <v>28185.331881999999</v>
      </c>
      <c r="K9" s="32">
        <v>313395.72704000003</v>
      </c>
      <c r="L9" s="32">
        <v>662867.42388876202</v>
      </c>
      <c r="M9" s="41">
        <v>15128449.079213001</v>
      </c>
      <c r="N9" s="26">
        <v>11366</v>
      </c>
      <c r="O9" s="26">
        <v>10604.65</v>
      </c>
      <c r="P9" s="26">
        <v>11356.5</v>
      </c>
    </row>
    <row r="10" spans="1:16" s="4" customFormat="1" ht="18" customHeight="1" x14ac:dyDescent="0.2">
      <c r="A10" s="3" t="s">
        <v>166</v>
      </c>
      <c r="B10" s="11">
        <v>1916</v>
      </c>
      <c r="C10" s="11">
        <v>4</v>
      </c>
      <c r="D10" s="11">
        <v>1841</v>
      </c>
      <c r="E10" s="11">
        <v>21</v>
      </c>
      <c r="F10" s="26">
        <v>2408.0901399999998</v>
      </c>
      <c r="G10" s="32">
        <v>329844.69919999997</v>
      </c>
      <c r="H10" s="32">
        <v>705869.43028898397</v>
      </c>
      <c r="I10" s="26">
        <v>33612.830013760999</v>
      </c>
      <c r="J10" s="26">
        <v>29312.417278905999</v>
      </c>
      <c r="K10" s="32">
        <v>329844.69919999997</v>
      </c>
      <c r="L10" s="32">
        <v>705869.43028898397</v>
      </c>
      <c r="M10" s="41">
        <v>15730917.9876091</v>
      </c>
      <c r="N10" s="26">
        <v>11760.2</v>
      </c>
      <c r="O10" s="26">
        <v>11234.95</v>
      </c>
      <c r="P10" s="26">
        <v>11680.5</v>
      </c>
    </row>
    <row r="11" spans="1:16" s="4" customFormat="1" ht="18" customHeight="1" x14ac:dyDescent="0.2">
      <c r="A11" s="3" t="s">
        <v>167</v>
      </c>
      <c r="B11" s="11">
        <v>1912</v>
      </c>
      <c r="C11" s="11">
        <v>4</v>
      </c>
      <c r="D11" s="11">
        <v>1847</v>
      </c>
      <c r="E11" s="11">
        <v>18</v>
      </c>
      <c r="F11" s="26">
        <v>2405.32465</v>
      </c>
      <c r="G11" s="32">
        <v>303803.52635</v>
      </c>
      <c r="H11" s="32">
        <v>688318.88908100105</v>
      </c>
      <c r="I11" s="26">
        <v>38239.938282278003</v>
      </c>
      <c r="J11" s="26">
        <v>28616.465102996</v>
      </c>
      <c r="K11" s="32">
        <v>303803.52635</v>
      </c>
      <c r="L11" s="32">
        <v>688318.88908100105</v>
      </c>
      <c r="M11" s="41">
        <v>14292302.0378474</v>
      </c>
      <c r="N11" s="26">
        <v>11751.8</v>
      </c>
      <c r="O11" s="26">
        <v>10850.3</v>
      </c>
      <c r="P11" s="26">
        <v>10930.45</v>
      </c>
    </row>
    <row r="12" spans="1:16" s="4" customFormat="1" ht="18" customHeight="1" x14ac:dyDescent="0.2">
      <c r="A12" s="3" t="s">
        <v>168</v>
      </c>
      <c r="B12" s="11">
        <v>1921</v>
      </c>
      <c r="C12" s="11">
        <v>4</v>
      </c>
      <c r="D12" s="11">
        <v>1854</v>
      </c>
      <c r="E12" s="11">
        <v>21</v>
      </c>
      <c r="F12" s="26">
        <v>2888.8985600000001</v>
      </c>
      <c r="G12" s="32">
        <v>330715.65207000001</v>
      </c>
      <c r="H12" s="32">
        <v>745584.24846244103</v>
      </c>
      <c r="I12" s="26">
        <v>35504.011831545002</v>
      </c>
      <c r="J12" s="26">
        <v>25808.599124451001</v>
      </c>
      <c r="K12" s="32">
        <v>330715.65207000001</v>
      </c>
      <c r="L12" s="32">
        <v>745584.24846244103</v>
      </c>
      <c r="M12" s="41">
        <v>13693824.701621</v>
      </c>
      <c r="N12" s="26">
        <v>11035.65</v>
      </c>
      <c r="O12" s="26">
        <v>10004.549999999999</v>
      </c>
      <c r="P12" s="26">
        <v>10386.6</v>
      </c>
    </row>
    <row r="13" spans="1:16" s="4" customFormat="1" ht="13.5" customHeight="1" x14ac:dyDescent="0.2">
      <c r="A13" s="347" t="s">
        <v>295</v>
      </c>
      <c r="B13" s="347"/>
      <c r="C13" s="347"/>
      <c r="D13" s="347"/>
      <c r="E13" s="347"/>
      <c r="F13" s="347"/>
      <c r="G13" s="347"/>
      <c r="H13" s="347"/>
    </row>
    <row r="14" spans="1:16" s="4" customFormat="1" ht="13.5" customHeight="1" x14ac:dyDescent="0.2">
      <c r="A14" s="347" t="s">
        <v>294</v>
      </c>
      <c r="B14" s="347"/>
      <c r="C14" s="347"/>
      <c r="D14" s="347"/>
      <c r="E14" s="347"/>
      <c r="F14" s="347"/>
      <c r="G14" s="347"/>
      <c r="H14" s="347"/>
    </row>
  </sheetData>
  <mergeCells count="17">
    <mergeCell ref="M2:M3"/>
    <mergeCell ref="N2:P2"/>
    <mergeCell ref="A1:P1"/>
    <mergeCell ref="A2:A3"/>
    <mergeCell ref="B2:B3"/>
    <mergeCell ref="C2:C3"/>
    <mergeCell ref="D2:D3"/>
    <mergeCell ref="E2:E3"/>
    <mergeCell ref="F2:F3"/>
    <mergeCell ref="A13:H13"/>
    <mergeCell ref="A14:H14"/>
    <mergeCell ref="J2:J3"/>
    <mergeCell ref="K2:K3"/>
    <mergeCell ref="L2:L3"/>
    <mergeCell ref="G2:G3"/>
    <mergeCell ref="H2:H3"/>
    <mergeCell ref="I2:I3"/>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
  <sheetViews>
    <sheetView zoomScaleNormal="100" workbookViewId="0">
      <selection activeCell="A14" sqref="A14:P14"/>
    </sheetView>
  </sheetViews>
  <sheetFormatPr defaultRowHeight="12.75" x14ac:dyDescent="0.2"/>
  <cols>
    <col min="1" max="16" width="14.7109375" bestFit="1" customWidth="1"/>
    <col min="17" max="17" width="4.7109375" bestFit="1" customWidth="1"/>
  </cols>
  <sheetData>
    <row r="1" spans="1:16" ht="31.5" customHeight="1" x14ac:dyDescent="0.2">
      <c r="A1" s="325" t="s">
        <v>22</v>
      </c>
      <c r="B1" s="325"/>
      <c r="C1" s="325"/>
    </row>
    <row r="2" spans="1:16" s="4" customFormat="1" ht="32.25" customHeight="1" x14ac:dyDescent="0.2">
      <c r="A2" s="377" t="s">
        <v>243</v>
      </c>
      <c r="B2" s="377" t="s">
        <v>275</v>
      </c>
      <c r="C2" s="377" t="s">
        <v>296</v>
      </c>
      <c r="D2" s="377" t="s">
        <v>297</v>
      </c>
      <c r="E2" s="377" t="s">
        <v>278</v>
      </c>
      <c r="F2" s="377" t="s">
        <v>279</v>
      </c>
      <c r="G2" s="377" t="s">
        <v>280</v>
      </c>
      <c r="H2" s="377" t="s">
        <v>298</v>
      </c>
      <c r="I2" s="377" t="s">
        <v>299</v>
      </c>
      <c r="J2" s="375" t="s">
        <v>283</v>
      </c>
      <c r="K2" s="377" t="s">
        <v>284</v>
      </c>
      <c r="L2" s="377" t="s">
        <v>300</v>
      </c>
      <c r="M2" s="377" t="s">
        <v>301</v>
      </c>
      <c r="N2" s="379" t="s">
        <v>302</v>
      </c>
      <c r="O2" s="380"/>
      <c r="P2" s="381"/>
    </row>
    <row r="3" spans="1:16" s="4" customFormat="1" ht="21" customHeight="1" x14ac:dyDescent="0.2">
      <c r="A3" s="378"/>
      <c r="B3" s="378"/>
      <c r="C3" s="378"/>
      <c r="D3" s="378"/>
      <c r="E3" s="378"/>
      <c r="F3" s="378"/>
      <c r="G3" s="378"/>
      <c r="H3" s="378"/>
      <c r="I3" s="378"/>
      <c r="J3" s="376"/>
      <c r="K3" s="378"/>
      <c r="L3" s="378"/>
      <c r="M3" s="378"/>
      <c r="N3" s="44" t="s">
        <v>288</v>
      </c>
      <c r="O3" s="44" t="s">
        <v>289</v>
      </c>
      <c r="P3" s="44" t="s">
        <v>290</v>
      </c>
    </row>
    <row r="4" spans="1:16" s="4" customFormat="1" ht="18" customHeight="1" x14ac:dyDescent="0.2">
      <c r="A4" s="30" t="s">
        <v>69</v>
      </c>
      <c r="B4" s="7">
        <v>270</v>
      </c>
      <c r="C4" s="7">
        <v>1326</v>
      </c>
      <c r="D4" s="7">
        <v>12</v>
      </c>
      <c r="E4" s="7">
        <v>246</v>
      </c>
      <c r="F4" s="7">
        <v>2.8230000000000002E-2</v>
      </c>
      <c r="G4" s="7">
        <v>151.78948</v>
      </c>
      <c r="H4" s="7">
        <v>192.7694075</v>
      </c>
      <c r="I4" s="7">
        <v>0.783615477</v>
      </c>
      <c r="J4" s="43">
        <v>682853.01969999995</v>
      </c>
      <c r="K4" s="7">
        <v>0</v>
      </c>
      <c r="L4" s="7">
        <v>0</v>
      </c>
      <c r="M4" s="45">
        <v>13896723.83</v>
      </c>
      <c r="N4" s="7">
        <v>21581.919999999998</v>
      </c>
      <c r="O4" s="7">
        <v>17684.5</v>
      </c>
      <c r="P4" s="7">
        <v>19686.18</v>
      </c>
    </row>
    <row r="5" spans="1:16" s="4" customFormat="1" ht="18" customHeight="1" x14ac:dyDescent="0.2">
      <c r="A5" s="30" t="s">
        <v>70</v>
      </c>
      <c r="B5" s="7">
        <v>281</v>
      </c>
      <c r="C5" s="7">
        <v>1320</v>
      </c>
      <c r="D5" s="7">
        <v>6</v>
      </c>
      <c r="E5" s="7">
        <v>146</v>
      </c>
      <c r="F5" s="7">
        <v>6.7200000000000003E-3</v>
      </c>
      <c r="G5" s="7">
        <v>2.8399100000000002</v>
      </c>
      <c r="H5" s="7">
        <v>7.0882825299999999</v>
      </c>
      <c r="I5" s="7">
        <v>4.8549879999999997E-2</v>
      </c>
      <c r="J5" s="43">
        <v>105480.394791667</v>
      </c>
      <c r="K5" s="7">
        <v>2.8399100000000002</v>
      </c>
      <c r="L5" s="7">
        <v>7.0882440300000003</v>
      </c>
      <c r="M5" s="45">
        <v>13489960.35</v>
      </c>
      <c r="N5" s="7">
        <v>22872.75</v>
      </c>
      <c r="O5" s="7">
        <v>19644.59</v>
      </c>
      <c r="P5" s="7">
        <v>20329.990000000002</v>
      </c>
    </row>
    <row r="6" spans="1:16" s="4" customFormat="1" ht="18" customHeight="1" x14ac:dyDescent="0.2">
      <c r="A6" s="30" t="s">
        <v>162</v>
      </c>
      <c r="B6" s="7">
        <v>273</v>
      </c>
      <c r="C6" s="7">
        <v>1329</v>
      </c>
      <c r="D6" s="7">
        <v>5</v>
      </c>
      <c r="E6" s="7">
        <v>21</v>
      </c>
      <c r="F6" s="7">
        <v>1.6299999999999999E-3</v>
      </c>
      <c r="G6" s="7">
        <v>0.39826</v>
      </c>
      <c r="H6" s="7">
        <v>1.28800753</v>
      </c>
      <c r="I6" s="7">
        <v>6.1333691000000003E-2</v>
      </c>
      <c r="J6" s="7">
        <v>79019</v>
      </c>
      <c r="K6" s="7">
        <v>0</v>
      </c>
      <c r="L6" s="7">
        <v>0</v>
      </c>
      <c r="M6" s="45">
        <v>14855347.07</v>
      </c>
      <c r="N6" s="7">
        <v>21070.86</v>
      </c>
      <c r="O6" s="7">
        <v>19735.82</v>
      </c>
      <c r="P6" s="7">
        <v>21070.86</v>
      </c>
    </row>
    <row r="7" spans="1:16" s="4" customFormat="1" ht="18" customHeight="1" x14ac:dyDescent="0.2">
      <c r="A7" s="30" t="s">
        <v>163</v>
      </c>
      <c r="B7" s="7">
        <v>277</v>
      </c>
      <c r="C7" s="7">
        <v>1330</v>
      </c>
      <c r="D7" s="7">
        <v>4</v>
      </c>
      <c r="E7" s="7">
        <v>22</v>
      </c>
      <c r="F7" s="7">
        <v>1.99E-3</v>
      </c>
      <c r="G7" s="7">
        <v>0.91410000000000002</v>
      </c>
      <c r="H7" s="7">
        <v>1.89492975</v>
      </c>
      <c r="I7" s="7">
        <v>8.6133169999999995E-2</v>
      </c>
      <c r="J7" s="7">
        <v>95222.6005</v>
      </c>
      <c r="K7" s="7">
        <v>0</v>
      </c>
      <c r="L7" s="7">
        <v>0</v>
      </c>
      <c r="M7" s="45">
        <v>14469622.34</v>
      </c>
      <c r="N7" s="7">
        <v>21084.31</v>
      </c>
      <c r="O7" s="7">
        <v>20354.57</v>
      </c>
      <c r="P7" s="7">
        <v>20866.91</v>
      </c>
    </row>
    <row r="8" spans="1:16" s="4" customFormat="1" ht="18" customHeight="1" x14ac:dyDescent="0.2">
      <c r="A8" s="30" t="s">
        <v>164</v>
      </c>
      <c r="B8" s="7">
        <v>277</v>
      </c>
      <c r="C8" s="7">
        <v>1330</v>
      </c>
      <c r="D8" s="7">
        <v>3</v>
      </c>
      <c r="E8" s="7">
        <v>21</v>
      </c>
      <c r="F8" s="7">
        <v>2.4000000000000001E-4</v>
      </c>
      <c r="G8" s="7">
        <v>0.1237</v>
      </c>
      <c r="H8" s="7">
        <v>0.39319399999999999</v>
      </c>
      <c r="I8" s="7">
        <v>1.8723523999999998E-2</v>
      </c>
      <c r="J8" s="43">
        <v>163830.8333</v>
      </c>
      <c r="K8" s="7">
        <v>0</v>
      </c>
      <c r="L8" s="7">
        <v>0</v>
      </c>
      <c r="M8" s="45">
        <v>14088829</v>
      </c>
      <c r="N8" s="7">
        <v>21212.67</v>
      </c>
      <c r="O8" s="7">
        <v>20608.490000000002</v>
      </c>
      <c r="P8" s="7">
        <v>20874.72</v>
      </c>
    </row>
    <row r="9" spans="1:16" s="4" customFormat="1" ht="18" customHeight="1" x14ac:dyDescent="0.2">
      <c r="A9" s="30" t="s">
        <v>165</v>
      </c>
      <c r="B9" s="7">
        <v>277</v>
      </c>
      <c r="C9" s="7">
        <v>1329</v>
      </c>
      <c r="D9" s="7">
        <v>3</v>
      </c>
      <c r="E9" s="7">
        <v>22</v>
      </c>
      <c r="F9" s="7">
        <v>2.7999999999999998E-4</v>
      </c>
      <c r="G9" s="7">
        <v>0.15975</v>
      </c>
      <c r="H9" s="7">
        <v>0.40177689999999999</v>
      </c>
      <c r="I9" s="7">
        <v>1.8262586000000001E-2</v>
      </c>
      <c r="J9" s="43">
        <v>143491.75</v>
      </c>
      <c r="K9" s="7">
        <v>0.1598</v>
      </c>
      <c r="L9" s="7">
        <v>0.40179999999999999</v>
      </c>
      <c r="M9" s="45">
        <v>14873846.390000001</v>
      </c>
      <c r="N9" s="7">
        <v>22078.12</v>
      </c>
      <c r="O9" s="7">
        <v>20756.419999999998</v>
      </c>
      <c r="P9" s="7">
        <v>22078.12</v>
      </c>
    </row>
    <row r="10" spans="1:16" s="4" customFormat="1" ht="18" customHeight="1" x14ac:dyDescent="0.2">
      <c r="A10" s="30" t="s">
        <v>166</v>
      </c>
      <c r="B10" s="7">
        <v>278</v>
      </c>
      <c r="C10" s="7">
        <v>1329</v>
      </c>
      <c r="D10" s="7">
        <v>2</v>
      </c>
      <c r="E10" s="7">
        <v>21</v>
      </c>
      <c r="F10" s="7">
        <v>0</v>
      </c>
      <c r="G10" s="7">
        <v>0.31</v>
      </c>
      <c r="H10" s="7">
        <v>0.92</v>
      </c>
      <c r="I10" s="7">
        <v>0.04</v>
      </c>
      <c r="J10" s="43">
        <v>107218.3</v>
      </c>
      <c r="K10" s="7">
        <v>0.31</v>
      </c>
      <c r="L10" s="7">
        <v>0.92</v>
      </c>
      <c r="M10" s="45">
        <v>15483703.4</v>
      </c>
      <c r="N10" s="7">
        <v>22872.75</v>
      </c>
      <c r="O10" s="7">
        <v>21884.71</v>
      </c>
      <c r="P10" s="7">
        <v>22759.78</v>
      </c>
    </row>
    <row r="11" spans="1:16" s="4" customFormat="1" ht="18" customHeight="1" x14ac:dyDescent="0.2">
      <c r="A11" s="30" t="s">
        <v>167</v>
      </c>
      <c r="B11" s="7">
        <v>282</v>
      </c>
      <c r="C11" s="7">
        <v>1317</v>
      </c>
      <c r="D11" s="7">
        <v>2</v>
      </c>
      <c r="E11" s="7">
        <v>18</v>
      </c>
      <c r="F11" s="7">
        <v>8.9999999999999998E-4</v>
      </c>
      <c r="G11" s="7">
        <v>0.53949999999999998</v>
      </c>
      <c r="H11" s="7">
        <v>1.1962385</v>
      </c>
      <c r="I11" s="7">
        <v>6.6457693999999998E-2</v>
      </c>
      <c r="J11" s="43">
        <v>132915.38888888899</v>
      </c>
      <c r="K11" s="7">
        <v>0.53949999999999998</v>
      </c>
      <c r="L11" s="7">
        <v>1.1961999999999999</v>
      </c>
      <c r="M11" s="45">
        <v>14072760.82</v>
      </c>
      <c r="N11" s="7">
        <v>22605.73</v>
      </c>
      <c r="O11" s="7">
        <v>21418.2</v>
      </c>
      <c r="P11" s="7">
        <v>21418.2</v>
      </c>
    </row>
    <row r="12" spans="1:16" s="4" customFormat="1" ht="18" customHeight="1" x14ac:dyDescent="0.2">
      <c r="A12" s="30" t="s">
        <v>168</v>
      </c>
      <c r="B12" s="7">
        <v>281</v>
      </c>
      <c r="C12" s="7">
        <v>1320</v>
      </c>
      <c r="D12" s="7">
        <v>2</v>
      </c>
      <c r="E12" s="7">
        <v>21</v>
      </c>
      <c r="F12" s="7">
        <v>8.1999999999999998E-4</v>
      </c>
      <c r="G12" s="7">
        <v>0.39279999999999998</v>
      </c>
      <c r="H12" s="7">
        <v>0.99205849999999995</v>
      </c>
      <c r="I12" s="7">
        <v>4.7240880999999998E-2</v>
      </c>
      <c r="J12" s="43">
        <v>120982.743902439</v>
      </c>
      <c r="K12" s="7">
        <v>0.39279999999999998</v>
      </c>
      <c r="L12" s="7">
        <v>0.99205849999999995</v>
      </c>
      <c r="M12" s="45">
        <v>13489960.35</v>
      </c>
      <c r="N12" s="7">
        <v>21585.1</v>
      </c>
      <c r="O12" s="7">
        <v>19644.59</v>
      </c>
      <c r="P12" s="7">
        <v>20329.990000000002</v>
      </c>
    </row>
    <row r="13" spans="1:16" s="4" customFormat="1" ht="18" customHeight="1" x14ac:dyDescent="0.2">
      <c r="A13" s="327" t="s">
        <v>295</v>
      </c>
      <c r="B13" s="327"/>
      <c r="C13" s="327"/>
      <c r="D13" s="327"/>
      <c r="E13" s="327"/>
      <c r="F13" s="327"/>
      <c r="G13" s="327"/>
      <c r="H13" s="327"/>
      <c r="I13" s="327"/>
      <c r="J13" s="327"/>
      <c r="K13" s="327"/>
      <c r="L13" s="327"/>
      <c r="M13" s="327"/>
      <c r="N13" s="327"/>
      <c r="O13" s="327"/>
      <c r="P13" s="327"/>
    </row>
    <row r="14" spans="1:16" s="4" customFormat="1" ht="18" customHeight="1" x14ac:dyDescent="0.2">
      <c r="A14" s="327" t="s">
        <v>303</v>
      </c>
      <c r="B14" s="327"/>
      <c r="C14" s="327"/>
      <c r="D14" s="327"/>
      <c r="E14" s="327"/>
      <c r="F14" s="327"/>
      <c r="G14" s="327"/>
      <c r="H14" s="327"/>
      <c r="I14" s="327"/>
      <c r="J14" s="327"/>
      <c r="K14" s="327"/>
      <c r="L14" s="327"/>
      <c r="M14" s="327"/>
      <c r="N14" s="327"/>
      <c r="O14" s="327"/>
      <c r="P14" s="327"/>
    </row>
    <row r="15" spans="1:16" s="4" customFormat="1" ht="28.35" customHeight="1" x14ac:dyDescent="0.2"/>
  </sheetData>
  <mergeCells count="17">
    <mergeCell ref="A1:C1"/>
    <mergeCell ref="A2:A3"/>
    <mergeCell ref="B2:B3"/>
    <mergeCell ref="C2:C3"/>
    <mergeCell ref="D2:D3"/>
    <mergeCell ref="A14:P14"/>
    <mergeCell ref="L2:L3"/>
    <mergeCell ref="M2:M3"/>
    <mergeCell ref="N2:P2"/>
    <mergeCell ref="A13:P13"/>
    <mergeCell ref="F2:F3"/>
    <mergeCell ref="G2:G3"/>
    <mergeCell ref="H2:H3"/>
    <mergeCell ref="I2:I3"/>
    <mergeCell ref="J2:J3"/>
    <mergeCell ref="K2:K3"/>
    <mergeCell ref="E2:E3"/>
  </mergeCells>
  <pageMargins left="0.78431372549019618" right="0.78431372549019618" top="0.98039215686274517" bottom="0.98039215686274517" header="0.50980392156862753" footer="0.50980392156862753"/>
  <pageSetup paperSize="9" scale="37" orientation="portrait"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0"/>
  <sheetViews>
    <sheetView zoomScaleNormal="100" workbookViewId="0">
      <selection activeCell="F12" sqref="F12"/>
    </sheetView>
  </sheetViews>
  <sheetFormatPr defaultRowHeight="12.75" x14ac:dyDescent="0.2"/>
  <cols>
    <col min="1" max="1" width="6.42578125" bestFit="1" customWidth="1"/>
    <col min="2" max="2" width="36.28515625" bestFit="1" customWidth="1"/>
    <col min="3" max="4" width="13.5703125" bestFit="1" customWidth="1"/>
    <col min="5" max="5" width="10" bestFit="1" customWidth="1"/>
    <col min="6" max="6" width="17.140625" bestFit="1" customWidth="1"/>
    <col min="7" max="8" width="13.5703125" bestFit="1" customWidth="1"/>
    <col min="9" max="9" width="4.7109375" bestFit="1" customWidth="1"/>
  </cols>
  <sheetData>
    <row r="1" spans="1:8" ht="13.5" customHeight="1" x14ac:dyDescent="0.2">
      <c r="A1" s="364" t="s">
        <v>938</v>
      </c>
      <c r="B1" s="364"/>
      <c r="C1" s="364"/>
      <c r="D1" s="364"/>
      <c r="E1" s="364"/>
    </row>
    <row r="2" spans="1:8" s="4" customFormat="1" ht="19.5" customHeight="1" x14ac:dyDescent="0.2">
      <c r="A2" s="349" t="s">
        <v>304</v>
      </c>
      <c r="B2" s="350"/>
      <c r="C2" s="350"/>
      <c r="D2" s="350"/>
      <c r="E2" s="350"/>
      <c r="F2" s="350"/>
      <c r="G2" s="350"/>
      <c r="H2" s="351"/>
    </row>
    <row r="3" spans="1:8" s="4" customFormat="1" ht="15" customHeight="1" x14ac:dyDescent="0.2">
      <c r="A3" s="337" t="s">
        <v>305</v>
      </c>
      <c r="B3" s="337" t="s">
        <v>306</v>
      </c>
      <c r="C3" s="343" t="s">
        <v>250</v>
      </c>
      <c r="D3" s="344"/>
      <c r="E3" s="343" t="s">
        <v>251</v>
      </c>
      <c r="F3" s="344"/>
      <c r="G3" s="349" t="s">
        <v>252</v>
      </c>
      <c r="H3" s="351"/>
    </row>
    <row r="4" spans="1:8" s="4" customFormat="1" ht="18" customHeight="1" x14ac:dyDescent="0.2">
      <c r="A4" s="339"/>
      <c r="B4" s="339"/>
      <c r="C4" s="25" t="s">
        <v>69</v>
      </c>
      <c r="D4" s="25" t="s">
        <v>168</v>
      </c>
      <c r="E4" s="25" t="s">
        <v>69</v>
      </c>
      <c r="F4" s="25" t="s">
        <v>168</v>
      </c>
      <c r="G4" s="25" t="s">
        <v>69</v>
      </c>
      <c r="H4" s="25" t="s">
        <v>168</v>
      </c>
    </row>
    <row r="5" spans="1:8" s="4" customFormat="1" ht="18" customHeight="1" x14ac:dyDescent="0.2">
      <c r="A5" s="11">
        <v>1</v>
      </c>
      <c r="B5" s="3" t="s">
        <v>307</v>
      </c>
      <c r="C5" s="46">
        <v>2.930702776</v>
      </c>
      <c r="D5" s="46">
        <v>1.9738059379999999</v>
      </c>
      <c r="E5" s="46">
        <v>3.06</v>
      </c>
      <c r="F5" s="46">
        <v>1.91</v>
      </c>
      <c r="G5" s="47">
        <v>0</v>
      </c>
      <c r="H5" s="11">
        <v>0</v>
      </c>
    </row>
    <row r="6" spans="1:8" s="4" customFormat="1" ht="18" customHeight="1" x14ac:dyDescent="0.2">
      <c r="A6" s="11">
        <v>2</v>
      </c>
      <c r="B6" s="3" t="s">
        <v>308</v>
      </c>
      <c r="C6" s="46">
        <v>0.33716711799999999</v>
      </c>
      <c r="D6" s="46">
        <v>0.36855541400000003</v>
      </c>
      <c r="E6" s="46">
        <v>4.42</v>
      </c>
      <c r="F6" s="46">
        <v>4.5599999999999996</v>
      </c>
      <c r="G6" s="47">
        <v>0</v>
      </c>
      <c r="H6" s="11">
        <v>0</v>
      </c>
    </row>
    <row r="7" spans="1:8" s="4" customFormat="1" ht="18" customHeight="1" x14ac:dyDescent="0.2">
      <c r="A7" s="11">
        <v>3</v>
      </c>
      <c r="B7" s="3" t="s">
        <v>309</v>
      </c>
      <c r="C7" s="46">
        <v>0.882305487</v>
      </c>
      <c r="D7" s="46">
        <v>0.861806407</v>
      </c>
      <c r="E7" s="46">
        <v>0.38</v>
      </c>
      <c r="F7" s="46">
        <v>0.26</v>
      </c>
      <c r="G7" s="47">
        <v>0</v>
      </c>
      <c r="H7" s="11">
        <v>0</v>
      </c>
    </row>
    <row r="8" spans="1:8" s="4" customFormat="1" ht="18" customHeight="1" x14ac:dyDescent="0.2">
      <c r="A8" s="11">
        <v>4</v>
      </c>
      <c r="B8" s="3" t="s">
        <v>310</v>
      </c>
      <c r="C8" s="46">
        <v>1.8744452000000002E-2</v>
      </c>
      <c r="D8" s="46">
        <v>1.6851393999999999E-2</v>
      </c>
      <c r="E8" s="46">
        <v>0</v>
      </c>
      <c r="F8" s="46">
        <v>0</v>
      </c>
      <c r="G8" s="47">
        <v>0</v>
      </c>
      <c r="H8" s="11">
        <v>0</v>
      </c>
    </row>
    <row r="9" spans="1:8" s="4" customFormat="1" ht="18" customHeight="1" x14ac:dyDescent="0.2">
      <c r="A9" s="11">
        <v>5</v>
      </c>
      <c r="B9" s="3" t="s">
        <v>311</v>
      </c>
      <c r="C9" s="46">
        <v>1.0669645720000001</v>
      </c>
      <c r="D9" s="46">
        <v>0.73719553599999998</v>
      </c>
      <c r="E9" s="46">
        <v>0.86</v>
      </c>
      <c r="F9" s="46">
        <v>0.94</v>
      </c>
      <c r="G9" s="47">
        <v>0</v>
      </c>
      <c r="H9" s="11">
        <v>0</v>
      </c>
    </row>
    <row r="10" spans="1:8" s="4" customFormat="1" ht="18" customHeight="1" x14ac:dyDescent="0.2">
      <c r="A10" s="11">
        <v>6</v>
      </c>
      <c r="B10" s="3" t="s">
        <v>312</v>
      </c>
      <c r="C10" s="46">
        <v>0.11806655100000001</v>
      </c>
      <c r="D10" s="46">
        <v>8.6617404999999995E-2</v>
      </c>
      <c r="E10" s="46">
        <v>7.0000000000000007E-2</v>
      </c>
      <c r="F10" s="46">
        <v>0.69</v>
      </c>
      <c r="G10" s="47">
        <v>0</v>
      </c>
      <c r="H10" s="11">
        <v>0</v>
      </c>
    </row>
    <row r="11" spans="1:8" s="4" customFormat="1" ht="18" customHeight="1" x14ac:dyDescent="0.2">
      <c r="A11" s="11">
        <v>7</v>
      </c>
      <c r="B11" s="3" t="s">
        <v>313</v>
      </c>
      <c r="C11" s="46">
        <v>5.2256386000000002E-2</v>
      </c>
      <c r="D11" s="46">
        <v>2.7710970000000001E-2</v>
      </c>
      <c r="E11" s="46">
        <v>6.79</v>
      </c>
      <c r="F11" s="46">
        <v>0.05</v>
      </c>
      <c r="G11" s="47">
        <v>0</v>
      </c>
      <c r="H11" s="11">
        <v>0</v>
      </c>
    </row>
    <row r="12" spans="1:8" s="4" customFormat="1" ht="18" customHeight="1" x14ac:dyDescent="0.2">
      <c r="A12" s="11">
        <v>8</v>
      </c>
      <c r="B12" s="3" t="s">
        <v>314</v>
      </c>
      <c r="C12" s="46">
        <v>3.0446179039999999</v>
      </c>
      <c r="D12" s="46">
        <v>1.4860462539999999</v>
      </c>
      <c r="E12" s="46">
        <v>0</v>
      </c>
      <c r="F12" s="46">
        <v>6.27</v>
      </c>
      <c r="G12" s="47">
        <v>4.28</v>
      </c>
      <c r="H12" s="11">
        <v>8.65</v>
      </c>
    </row>
    <row r="13" spans="1:8" s="4" customFormat="1" ht="18" customHeight="1" x14ac:dyDescent="0.2">
      <c r="A13" s="11">
        <v>9</v>
      </c>
      <c r="B13" s="3" t="s">
        <v>315</v>
      </c>
      <c r="C13" s="46">
        <v>6.3264664999999998E-2</v>
      </c>
      <c r="D13" s="46">
        <v>3.6198603000000003E-2</v>
      </c>
      <c r="E13" s="46">
        <v>3.51</v>
      </c>
      <c r="F13" s="46">
        <v>0</v>
      </c>
      <c r="G13" s="47">
        <v>0</v>
      </c>
      <c r="H13" s="11">
        <v>0</v>
      </c>
    </row>
    <row r="14" spans="1:8" s="4" customFormat="1" ht="18" customHeight="1" x14ac:dyDescent="0.2">
      <c r="A14" s="11">
        <v>10</v>
      </c>
      <c r="B14" s="3" t="s">
        <v>316</v>
      </c>
      <c r="C14" s="46">
        <v>0.34063164400000001</v>
      </c>
      <c r="D14" s="46">
        <v>0.46561423899999999</v>
      </c>
      <c r="E14" s="46">
        <v>0.53</v>
      </c>
      <c r="F14" s="46">
        <v>3.24</v>
      </c>
      <c r="G14" s="47">
        <v>7.0000000000000007E-2</v>
      </c>
      <c r="H14" s="11">
        <v>0</v>
      </c>
    </row>
    <row r="15" spans="1:8" s="4" customFormat="1" ht="18" customHeight="1" x14ac:dyDescent="0.2">
      <c r="A15" s="11">
        <v>11</v>
      </c>
      <c r="B15" s="3" t="s">
        <v>317</v>
      </c>
      <c r="C15" s="46">
        <v>0.39403013199999998</v>
      </c>
      <c r="D15" s="46">
        <v>0.30925796100000003</v>
      </c>
      <c r="E15" s="46">
        <v>0.48</v>
      </c>
      <c r="F15" s="46">
        <v>0.41</v>
      </c>
      <c r="G15" s="47">
        <v>0.24</v>
      </c>
      <c r="H15" s="11">
        <v>0</v>
      </c>
    </row>
    <row r="16" spans="1:8" s="4" customFormat="1" ht="18" customHeight="1" x14ac:dyDescent="0.2">
      <c r="A16" s="11">
        <v>12</v>
      </c>
      <c r="B16" s="3" t="s">
        <v>318</v>
      </c>
      <c r="C16" s="46">
        <v>0.64179046799999995</v>
      </c>
      <c r="D16" s="46">
        <v>0.50346664399999996</v>
      </c>
      <c r="E16" s="46">
        <v>0.1</v>
      </c>
      <c r="F16" s="46">
        <v>0.26</v>
      </c>
      <c r="G16" s="47">
        <v>0.35</v>
      </c>
      <c r="H16" s="11">
        <v>0</v>
      </c>
    </row>
    <row r="17" spans="1:8" s="4" customFormat="1" ht="18" customHeight="1" x14ac:dyDescent="0.2">
      <c r="A17" s="11">
        <v>13</v>
      </c>
      <c r="B17" s="3" t="s">
        <v>319</v>
      </c>
      <c r="C17" s="46">
        <v>0.31841882199999999</v>
      </c>
      <c r="D17" s="46">
        <v>0.24862963799999999</v>
      </c>
      <c r="E17" s="46">
        <v>5.04</v>
      </c>
      <c r="F17" s="46">
        <v>0.06</v>
      </c>
      <c r="G17" s="47">
        <v>0</v>
      </c>
      <c r="H17" s="11">
        <v>0</v>
      </c>
    </row>
    <row r="18" spans="1:8" s="4" customFormat="1" ht="18" customHeight="1" x14ac:dyDescent="0.2">
      <c r="A18" s="11">
        <v>14</v>
      </c>
      <c r="B18" s="3" t="s">
        <v>320</v>
      </c>
      <c r="C18" s="46">
        <v>3.5633992409999999</v>
      </c>
      <c r="D18" s="46">
        <v>2.492015603</v>
      </c>
      <c r="E18" s="46">
        <v>0.9</v>
      </c>
      <c r="F18" s="46">
        <v>5.28</v>
      </c>
      <c r="G18" s="47">
        <v>1.74</v>
      </c>
      <c r="H18" s="11">
        <v>0</v>
      </c>
    </row>
    <row r="19" spans="1:8" s="4" customFormat="1" ht="18" customHeight="1" x14ac:dyDescent="0.2">
      <c r="A19" s="11">
        <v>15</v>
      </c>
      <c r="B19" s="3" t="s">
        <v>321</v>
      </c>
      <c r="C19" s="46">
        <v>9.6457717999999998E-2</v>
      </c>
      <c r="D19" s="46">
        <v>7.7356817999999994E-2</v>
      </c>
      <c r="E19" s="46">
        <v>0.1</v>
      </c>
      <c r="F19" s="46">
        <v>0.26</v>
      </c>
      <c r="G19" s="47">
        <v>0</v>
      </c>
      <c r="H19" s="11">
        <v>0</v>
      </c>
    </row>
    <row r="20" spans="1:8" s="4" customFormat="1" ht="18" customHeight="1" x14ac:dyDescent="0.2">
      <c r="A20" s="11">
        <v>16</v>
      </c>
      <c r="B20" s="3" t="s">
        <v>322</v>
      </c>
      <c r="C20" s="46">
        <v>1.7104917000000001E-2</v>
      </c>
      <c r="D20" s="46">
        <v>1.7610781999999998E-2</v>
      </c>
      <c r="E20" s="46">
        <v>0</v>
      </c>
      <c r="F20" s="46">
        <v>0</v>
      </c>
      <c r="G20" s="47">
        <v>0</v>
      </c>
      <c r="H20" s="11">
        <v>0</v>
      </c>
    </row>
    <row r="21" spans="1:8" s="4" customFormat="1" ht="18" customHeight="1" x14ac:dyDescent="0.2">
      <c r="A21" s="11">
        <v>17</v>
      </c>
      <c r="B21" s="3" t="s">
        <v>323</v>
      </c>
      <c r="C21" s="46">
        <v>58.372785507000003</v>
      </c>
      <c r="D21" s="46">
        <v>54.748247499999998</v>
      </c>
      <c r="E21" s="46">
        <v>62.05</v>
      </c>
      <c r="F21" s="46">
        <v>63.25</v>
      </c>
      <c r="G21" s="47">
        <v>40.090000000000003</v>
      </c>
      <c r="H21" s="11">
        <v>50</v>
      </c>
    </row>
    <row r="22" spans="1:8" s="4" customFormat="1" ht="18" customHeight="1" x14ac:dyDescent="0.2">
      <c r="A22" s="11">
        <v>18</v>
      </c>
      <c r="B22" s="3" t="s">
        <v>324</v>
      </c>
      <c r="C22" s="46">
        <v>5.9410905E-2</v>
      </c>
      <c r="D22" s="46">
        <v>5.5222908000000001E-2</v>
      </c>
      <c r="E22" s="46">
        <v>0</v>
      </c>
      <c r="F22" s="46">
        <v>0</v>
      </c>
      <c r="G22" s="47">
        <v>0</v>
      </c>
      <c r="H22" s="11">
        <v>0</v>
      </c>
    </row>
    <row r="23" spans="1:8" s="4" customFormat="1" ht="18" customHeight="1" x14ac:dyDescent="0.2">
      <c r="A23" s="11">
        <v>19</v>
      </c>
      <c r="B23" s="3" t="s">
        <v>325</v>
      </c>
      <c r="C23" s="46">
        <v>0.34794498200000001</v>
      </c>
      <c r="D23" s="46">
        <v>0.324975862</v>
      </c>
      <c r="E23" s="46">
        <v>0.13</v>
      </c>
      <c r="F23" s="46">
        <v>0.09</v>
      </c>
      <c r="G23" s="47">
        <v>0</v>
      </c>
      <c r="H23" s="11">
        <v>0</v>
      </c>
    </row>
    <row r="24" spans="1:8" s="4" customFormat="1" ht="18" customHeight="1" x14ac:dyDescent="0.2">
      <c r="A24" s="11">
        <v>20</v>
      </c>
      <c r="B24" s="3" t="s">
        <v>326</v>
      </c>
      <c r="C24" s="46">
        <v>1.744805167</v>
      </c>
      <c r="D24" s="46">
        <v>1.68589451</v>
      </c>
      <c r="E24" s="46">
        <v>1.3</v>
      </c>
      <c r="F24" s="46">
        <v>1.05</v>
      </c>
      <c r="G24" s="47">
        <v>0</v>
      </c>
      <c r="H24" s="11">
        <v>0</v>
      </c>
    </row>
    <row r="25" spans="1:8" s="4" customFormat="1" ht="18" customHeight="1" x14ac:dyDescent="0.2">
      <c r="A25" s="11">
        <v>21</v>
      </c>
      <c r="B25" s="3" t="s">
        <v>327</v>
      </c>
      <c r="C25" s="46">
        <v>25.589130586</v>
      </c>
      <c r="D25" s="46">
        <v>33.476919616000004</v>
      </c>
      <c r="E25" s="46">
        <v>10.26</v>
      </c>
      <c r="F25" s="46">
        <v>11.42</v>
      </c>
      <c r="G25" s="47">
        <v>53.24</v>
      </c>
      <c r="H25" s="11">
        <v>41.35</v>
      </c>
    </row>
    <row r="26" spans="1:8" s="4" customFormat="1" ht="18" customHeight="1" x14ac:dyDescent="0.2">
      <c r="A26" s="30"/>
      <c r="B26" s="30" t="s">
        <v>156</v>
      </c>
      <c r="C26" s="48">
        <v>99.999999999999986</v>
      </c>
      <c r="D26" s="48">
        <v>100.00000000200001</v>
      </c>
      <c r="E26" s="100">
        <v>99.97999999999999</v>
      </c>
      <c r="F26" s="48">
        <v>100</v>
      </c>
      <c r="G26" s="99">
        <v>100.01</v>
      </c>
      <c r="H26" s="48">
        <v>100</v>
      </c>
    </row>
    <row r="27" spans="1:8" s="4" customFormat="1" ht="14.25" customHeight="1" x14ac:dyDescent="0.2">
      <c r="A27" s="383" t="s">
        <v>328</v>
      </c>
      <c r="B27" s="384"/>
      <c r="C27" s="384"/>
      <c r="D27" s="384"/>
      <c r="E27" s="385"/>
    </row>
    <row r="28" spans="1:8" s="4" customFormat="1" ht="24" customHeight="1" x14ac:dyDescent="0.2">
      <c r="A28" s="383" t="s">
        <v>329</v>
      </c>
      <c r="B28" s="384"/>
      <c r="C28" s="384"/>
      <c r="D28" s="384"/>
      <c r="E28" s="385"/>
    </row>
    <row r="29" spans="1:8" s="4" customFormat="1" ht="13.5" customHeight="1" x14ac:dyDescent="0.2">
      <c r="A29" s="383" t="s">
        <v>246</v>
      </c>
      <c r="B29" s="384"/>
      <c r="C29" s="384"/>
      <c r="D29" s="384"/>
      <c r="E29" s="385"/>
    </row>
    <row r="30" spans="1:8" s="4" customFormat="1" ht="28.35" customHeight="1" x14ac:dyDescent="0.2"/>
  </sheetData>
  <mergeCells count="10">
    <mergeCell ref="A27:E27"/>
    <mergeCell ref="A28:E28"/>
    <mergeCell ref="A29:E29"/>
    <mergeCell ref="A1:E1"/>
    <mergeCell ref="A2:H2"/>
    <mergeCell ref="A3:A4"/>
    <mergeCell ref="B3:B4"/>
    <mergeCell ref="C3:D3"/>
    <mergeCell ref="E3:F3"/>
    <mergeCell ref="G3:H3"/>
  </mergeCells>
  <pageMargins left="0.78431372549019618" right="0.78431372549019618" top="0.98039215686274517" bottom="0.98039215686274517" header="0.50980392156862753" footer="0.50980392156862753"/>
  <pageSetup paperSize="9" scale="70" orientation="portrait"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5"/>
  <sheetViews>
    <sheetView zoomScaleNormal="100" workbookViewId="0">
      <selection sqref="A1:F1"/>
    </sheetView>
  </sheetViews>
  <sheetFormatPr defaultRowHeight="12.75" x14ac:dyDescent="0.2"/>
  <cols>
    <col min="1" max="6" width="14.7109375" bestFit="1" customWidth="1"/>
    <col min="7" max="7" width="4.7109375" bestFit="1" customWidth="1"/>
  </cols>
  <sheetData>
    <row r="1" spans="1:6" ht="15" customHeight="1" x14ac:dyDescent="0.2">
      <c r="A1" s="359" t="s">
        <v>24</v>
      </c>
      <c r="B1" s="359"/>
      <c r="C1" s="359"/>
      <c r="D1" s="359"/>
      <c r="E1" s="359"/>
      <c r="F1" s="359"/>
    </row>
    <row r="2" spans="1:6" s="4" customFormat="1" ht="18" customHeight="1" x14ac:dyDescent="0.2">
      <c r="A2" s="337" t="s">
        <v>153</v>
      </c>
      <c r="B2" s="343" t="s">
        <v>330</v>
      </c>
      <c r="C2" s="371"/>
      <c r="D2" s="371"/>
      <c r="E2" s="371"/>
      <c r="F2" s="344"/>
    </row>
    <row r="3" spans="1:6" s="4" customFormat="1" ht="18" customHeight="1" x14ac:dyDescent="0.2">
      <c r="A3" s="339"/>
      <c r="B3" s="25" t="s">
        <v>331</v>
      </c>
      <c r="C3" s="25" t="s">
        <v>332</v>
      </c>
      <c r="D3" s="25" t="s">
        <v>97</v>
      </c>
      <c r="E3" s="25" t="s">
        <v>333</v>
      </c>
      <c r="F3" s="25" t="s">
        <v>327</v>
      </c>
    </row>
    <row r="4" spans="1:6" s="4" customFormat="1" ht="18" customHeight="1" x14ac:dyDescent="0.2">
      <c r="A4" s="3" t="s">
        <v>69</v>
      </c>
      <c r="B4" s="46">
        <v>16.664204309999999</v>
      </c>
      <c r="C4" s="46">
        <v>15.729892521</v>
      </c>
      <c r="D4" s="46">
        <v>8.2295987089999993</v>
      </c>
      <c r="E4" s="46">
        <v>0.14340144399999999</v>
      </c>
      <c r="F4" s="46">
        <v>59.232903014999998</v>
      </c>
    </row>
    <row r="5" spans="1:6" s="4" customFormat="1" ht="18" customHeight="1" x14ac:dyDescent="0.2">
      <c r="A5" s="3" t="s">
        <v>70</v>
      </c>
      <c r="B5" s="46">
        <v>22.12</v>
      </c>
      <c r="C5" s="46">
        <v>13.822857143</v>
      </c>
      <c r="D5" s="46">
        <v>8.1157142859999993</v>
      </c>
      <c r="E5" s="46">
        <v>5.8571429000000001E-2</v>
      </c>
      <c r="F5" s="46">
        <v>55.885714286000002</v>
      </c>
    </row>
    <row r="6" spans="1:6" s="4" customFormat="1" ht="18" customHeight="1" x14ac:dyDescent="0.2">
      <c r="A6" s="3" t="s">
        <v>162</v>
      </c>
      <c r="B6" s="46">
        <v>19.98</v>
      </c>
      <c r="C6" s="46">
        <v>15.4</v>
      </c>
      <c r="D6" s="46">
        <v>8.0299999999999994</v>
      </c>
      <c r="E6" s="46">
        <v>0.05</v>
      </c>
      <c r="F6" s="46">
        <v>56.54</v>
      </c>
    </row>
    <row r="7" spans="1:6" s="4" customFormat="1" ht="18" customHeight="1" x14ac:dyDescent="0.2">
      <c r="A7" s="3" t="s">
        <v>163</v>
      </c>
      <c r="B7" s="46">
        <v>21.77</v>
      </c>
      <c r="C7" s="46">
        <v>15.09</v>
      </c>
      <c r="D7" s="46">
        <v>9.4700000000000006</v>
      </c>
      <c r="E7" s="46">
        <v>0.05</v>
      </c>
      <c r="F7" s="46">
        <v>53.62</v>
      </c>
    </row>
    <row r="8" spans="1:6" s="4" customFormat="1" ht="18" customHeight="1" x14ac:dyDescent="0.2">
      <c r="A8" s="3" t="s">
        <v>164</v>
      </c>
      <c r="B8" s="46">
        <v>18.97</v>
      </c>
      <c r="C8" s="46">
        <v>18.77</v>
      </c>
      <c r="D8" s="46">
        <v>8.1999999999999993</v>
      </c>
      <c r="E8" s="46">
        <v>0.12</v>
      </c>
      <c r="F8" s="46">
        <v>53.94</v>
      </c>
    </row>
    <row r="9" spans="1:6" s="4" customFormat="1" ht="18" customHeight="1" x14ac:dyDescent="0.2">
      <c r="A9" s="3" t="s">
        <v>165</v>
      </c>
      <c r="B9" s="46">
        <v>20.54</v>
      </c>
      <c r="C9" s="46">
        <v>15.82</v>
      </c>
      <c r="D9" s="46">
        <v>7.9</v>
      </c>
      <c r="E9" s="46">
        <v>0.04</v>
      </c>
      <c r="F9" s="46">
        <v>55.7</v>
      </c>
    </row>
    <row r="10" spans="1:6" s="4" customFormat="1" ht="18" customHeight="1" x14ac:dyDescent="0.2">
      <c r="A10" s="3" t="s">
        <v>166</v>
      </c>
      <c r="B10" s="46">
        <v>22.8</v>
      </c>
      <c r="C10" s="46">
        <v>10.49</v>
      </c>
      <c r="D10" s="46">
        <v>7.1</v>
      </c>
      <c r="E10" s="46">
        <v>0.06</v>
      </c>
      <c r="F10" s="46">
        <v>59.55</v>
      </c>
    </row>
    <row r="11" spans="1:6" s="4" customFormat="1" ht="18" customHeight="1" x14ac:dyDescent="0.2">
      <c r="A11" s="3" t="s">
        <v>167</v>
      </c>
      <c r="B11" s="46">
        <v>24.6</v>
      </c>
      <c r="C11" s="46">
        <v>12.03</v>
      </c>
      <c r="D11" s="46">
        <v>7.67</v>
      </c>
      <c r="E11" s="46">
        <v>0.04</v>
      </c>
      <c r="F11" s="46">
        <v>55.67</v>
      </c>
    </row>
    <row r="12" spans="1:6" s="4" customFormat="1" ht="18" customHeight="1" x14ac:dyDescent="0.2">
      <c r="A12" s="3" t="s">
        <v>168</v>
      </c>
      <c r="B12" s="46">
        <v>26.14</v>
      </c>
      <c r="C12" s="46">
        <v>9.5299999999999994</v>
      </c>
      <c r="D12" s="46">
        <v>8.43</v>
      </c>
      <c r="E12" s="46">
        <v>0.05</v>
      </c>
      <c r="F12" s="46">
        <v>55.85</v>
      </c>
    </row>
    <row r="13" spans="1:6" s="4" customFormat="1" ht="15" customHeight="1" x14ac:dyDescent="0.2">
      <c r="A13" s="327" t="s">
        <v>106</v>
      </c>
      <c r="B13" s="327"/>
      <c r="C13" s="327"/>
      <c r="D13" s="327"/>
      <c r="E13" s="327"/>
    </row>
    <row r="14" spans="1:6" s="4" customFormat="1" ht="13.5" customHeight="1" x14ac:dyDescent="0.2">
      <c r="A14" s="327" t="s">
        <v>334</v>
      </c>
      <c r="B14" s="327"/>
      <c r="C14" s="327"/>
      <c r="D14" s="327"/>
      <c r="E14" s="327"/>
    </row>
    <row r="15" spans="1:6" s="4" customFormat="1" ht="28.35" customHeight="1" x14ac:dyDescent="0.2"/>
  </sheetData>
  <mergeCells count="5">
    <mergeCell ref="A1:F1"/>
    <mergeCell ref="A2:A3"/>
    <mergeCell ref="B2:F2"/>
    <mergeCell ref="A13:E13"/>
    <mergeCell ref="A14:E14"/>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4"/>
  <sheetViews>
    <sheetView zoomScaleNormal="100" workbookViewId="0">
      <selection activeCell="A13" sqref="A13:IV13"/>
    </sheetView>
  </sheetViews>
  <sheetFormatPr defaultRowHeight="12.75" x14ac:dyDescent="0.2"/>
  <cols>
    <col min="1" max="6" width="14.7109375" bestFit="1" customWidth="1"/>
    <col min="7" max="7" width="4.7109375" bestFit="1" customWidth="1"/>
  </cols>
  <sheetData>
    <row r="1" spans="1:6" ht="18" customHeight="1" x14ac:dyDescent="0.2">
      <c r="A1" s="359" t="s">
        <v>25</v>
      </c>
      <c r="B1" s="359"/>
      <c r="C1" s="359"/>
      <c r="D1" s="359"/>
      <c r="E1" s="359"/>
      <c r="F1" s="359"/>
    </row>
    <row r="2" spans="1:6" s="4" customFormat="1" ht="18" customHeight="1" x14ac:dyDescent="0.2">
      <c r="A2" s="337" t="s">
        <v>335</v>
      </c>
      <c r="B2" s="343" t="s">
        <v>330</v>
      </c>
      <c r="C2" s="371"/>
      <c r="D2" s="371"/>
      <c r="E2" s="371"/>
      <c r="F2" s="344"/>
    </row>
    <row r="3" spans="1:6" s="4" customFormat="1" ht="18" customHeight="1" x14ac:dyDescent="0.2">
      <c r="A3" s="339"/>
      <c r="B3" s="25" t="s">
        <v>331</v>
      </c>
      <c r="C3" s="25" t="s">
        <v>332</v>
      </c>
      <c r="D3" s="25" t="s">
        <v>97</v>
      </c>
      <c r="E3" s="25" t="s">
        <v>333</v>
      </c>
      <c r="F3" s="25" t="s">
        <v>327</v>
      </c>
    </row>
    <row r="4" spans="1:6" s="4" customFormat="1" ht="18" customHeight="1" x14ac:dyDescent="0.2">
      <c r="A4" s="3" t="s">
        <v>69</v>
      </c>
      <c r="B4" s="46">
        <v>17.989999999999998</v>
      </c>
      <c r="C4" s="46">
        <v>16.09</v>
      </c>
      <c r="D4" s="46">
        <v>7.29</v>
      </c>
      <c r="E4" s="46">
        <v>0.49</v>
      </c>
      <c r="F4" s="46">
        <v>58.14</v>
      </c>
    </row>
    <row r="5" spans="1:6" s="4" customFormat="1" ht="18" customHeight="1" x14ac:dyDescent="0.2">
      <c r="A5" s="3" t="s">
        <v>70</v>
      </c>
      <c r="B5" s="46">
        <v>21.25</v>
      </c>
      <c r="C5" s="46">
        <v>15.27</v>
      </c>
      <c r="D5" s="46">
        <v>7.65</v>
      </c>
      <c r="E5" s="46">
        <v>0.26</v>
      </c>
      <c r="F5" s="46">
        <v>55.57</v>
      </c>
    </row>
    <row r="6" spans="1:6" s="4" customFormat="1" ht="18" customHeight="1" x14ac:dyDescent="0.2">
      <c r="A6" s="3" t="s">
        <v>162</v>
      </c>
      <c r="B6" s="46">
        <v>19.260000000000002</v>
      </c>
      <c r="C6" s="46">
        <v>14.05</v>
      </c>
      <c r="D6" s="46">
        <v>7.29</v>
      </c>
      <c r="E6" s="46">
        <v>0.37</v>
      </c>
      <c r="F6" s="46">
        <v>59.02</v>
      </c>
    </row>
    <row r="7" spans="1:6" s="4" customFormat="1" ht="18" customHeight="1" x14ac:dyDescent="0.2">
      <c r="A7" s="3" t="s">
        <v>163</v>
      </c>
      <c r="B7" s="46">
        <v>20.100000000000001</v>
      </c>
      <c r="C7" s="46">
        <v>16.420000000000002</v>
      </c>
      <c r="D7" s="46">
        <v>7.54</v>
      </c>
      <c r="E7" s="46">
        <v>0.3</v>
      </c>
      <c r="F7" s="46">
        <v>55.64</v>
      </c>
    </row>
    <row r="8" spans="1:6" s="4" customFormat="1" ht="18" customHeight="1" x14ac:dyDescent="0.2">
      <c r="A8" s="3" t="s">
        <v>164</v>
      </c>
      <c r="B8" s="46">
        <v>20.02</v>
      </c>
      <c r="C8" s="46">
        <v>17.25</v>
      </c>
      <c r="D8" s="46">
        <v>8.0299999999999994</v>
      </c>
      <c r="E8" s="46">
        <v>0.25</v>
      </c>
      <c r="F8" s="46">
        <v>54.45</v>
      </c>
    </row>
    <row r="9" spans="1:6" s="4" customFormat="1" ht="18" customHeight="1" x14ac:dyDescent="0.2">
      <c r="A9" s="3" t="s">
        <v>165</v>
      </c>
      <c r="B9" s="46">
        <v>22.16</v>
      </c>
      <c r="C9" s="46">
        <v>13.91</v>
      </c>
      <c r="D9" s="46">
        <v>7.87</v>
      </c>
      <c r="E9" s="46">
        <v>0.27</v>
      </c>
      <c r="F9" s="46">
        <v>55.79</v>
      </c>
    </row>
    <row r="10" spans="1:6" s="4" customFormat="1" ht="18" customHeight="1" x14ac:dyDescent="0.2">
      <c r="A10" s="3" t="s">
        <v>166</v>
      </c>
      <c r="B10" s="46">
        <v>21.82</v>
      </c>
      <c r="C10" s="46">
        <v>13.3</v>
      </c>
      <c r="D10" s="46">
        <v>7.25</v>
      </c>
      <c r="E10" s="46">
        <v>0.28000000000000003</v>
      </c>
      <c r="F10" s="46">
        <v>57.35</v>
      </c>
    </row>
    <row r="11" spans="1:6" s="4" customFormat="1" ht="18" customHeight="1" x14ac:dyDescent="0.2">
      <c r="A11" s="3" t="s">
        <v>167</v>
      </c>
      <c r="B11" s="46">
        <v>22.72</v>
      </c>
      <c r="C11" s="46">
        <v>16.149999999999999</v>
      </c>
      <c r="D11" s="46">
        <v>7.44</v>
      </c>
      <c r="E11" s="46">
        <v>0.24</v>
      </c>
      <c r="F11" s="46">
        <v>53.45</v>
      </c>
    </row>
    <row r="12" spans="1:6" s="4" customFormat="1" ht="18" customHeight="1" x14ac:dyDescent="0.2">
      <c r="A12" s="3" t="s">
        <v>168</v>
      </c>
      <c r="B12" s="46">
        <v>22.71</v>
      </c>
      <c r="C12" s="46">
        <v>15.83</v>
      </c>
      <c r="D12" s="46">
        <v>8.1199999999999992</v>
      </c>
      <c r="E12" s="46">
        <v>0.12</v>
      </c>
      <c r="F12" s="46">
        <v>53.22</v>
      </c>
    </row>
    <row r="13" spans="1:6" s="4" customFormat="1" ht="13.5" customHeight="1" x14ac:dyDescent="0.2">
      <c r="A13" s="327" t="s">
        <v>295</v>
      </c>
      <c r="B13" s="327"/>
      <c r="C13" s="327"/>
      <c r="D13" s="327"/>
      <c r="E13" s="327"/>
      <c r="F13" s="327"/>
    </row>
    <row r="14" spans="1:6" s="4" customFormat="1" ht="15" customHeight="1" x14ac:dyDescent="0.2">
      <c r="A14" s="327" t="s">
        <v>336</v>
      </c>
      <c r="B14" s="327"/>
      <c r="C14" s="327"/>
      <c r="D14" s="327"/>
      <c r="E14" s="327"/>
      <c r="F14" s="327"/>
    </row>
  </sheetData>
  <mergeCells count="5">
    <mergeCell ref="A1:F1"/>
    <mergeCell ref="A2:A3"/>
    <mergeCell ref="B2:F2"/>
    <mergeCell ref="A13:F13"/>
    <mergeCell ref="A14:F14"/>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5"/>
  <sheetViews>
    <sheetView zoomScaleNormal="100" workbookViewId="0">
      <selection activeCell="K12" sqref="K12"/>
    </sheetView>
  </sheetViews>
  <sheetFormatPr defaultRowHeight="12.75" x14ac:dyDescent="0.2"/>
  <cols>
    <col min="1" max="6" width="14.7109375" bestFit="1" customWidth="1"/>
    <col min="7" max="7" width="4.7109375" bestFit="1" customWidth="1"/>
  </cols>
  <sheetData>
    <row r="1" spans="1:6" ht="21" customHeight="1" x14ac:dyDescent="0.2">
      <c r="A1" s="101" t="s">
        <v>26</v>
      </c>
      <c r="B1" s="101"/>
      <c r="C1" s="101"/>
      <c r="D1" s="101"/>
    </row>
    <row r="2" spans="1:6" s="4" customFormat="1" ht="18.75" customHeight="1" x14ac:dyDescent="0.2">
      <c r="A2" s="386" t="s">
        <v>153</v>
      </c>
      <c r="B2" s="388" t="s">
        <v>330</v>
      </c>
      <c r="C2" s="389"/>
      <c r="D2" s="389"/>
      <c r="E2" s="389"/>
      <c r="F2" s="390"/>
    </row>
    <row r="3" spans="1:6" s="4" customFormat="1" ht="18" customHeight="1" x14ac:dyDescent="0.2">
      <c r="A3" s="387"/>
      <c r="B3" s="2" t="s">
        <v>331</v>
      </c>
      <c r="C3" s="2" t="s">
        <v>332</v>
      </c>
      <c r="D3" s="2" t="s">
        <v>97</v>
      </c>
      <c r="E3" s="2" t="s">
        <v>333</v>
      </c>
      <c r="F3" s="2" t="s">
        <v>327</v>
      </c>
    </row>
    <row r="4" spans="1:6" s="4" customFormat="1" ht="18" customHeight="1" x14ac:dyDescent="0.2">
      <c r="A4" s="30" t="s">
        <v>69</v>
      </c>
      <c r="B4" s="8">
        <v>0</v>
      </c>
      <c r="C4" s="8">
        <v>0</v>
      </c>
      <c r="D4" s="8">
        <v>0</v>
      </c>
      <c r="E4" s="8">
        <v>0</v>
      </c>
      <c r="F4" s="8">
        <v>100</v>
      </c>
    </row>
    <row r="5" spans="1:6" s="4" customFormat="1" ht="18" customHeight="1" x14ac:dyDescent="0.2">
      <c r="A5" s="30" t="s">
        <v>70</v>
      </c>
      <c r="B5" s="8">
        <v>0</v>
      </c>
      <c r="C5" s="8">
        <v>0</v>
      </c>
      <c r="D5" s="8">
        <v>0</v>
      </c>
      <c r="E5" s="8">
        <v>0</v>
      </c>
      <c r="F5" s="8">
        <v>100</v>
      </c>
    </row>
    <row r="6" spans="1:6" s="4" customFormat="1" ht="18" customHeight="1" x14ac:dyDescent="0.2">
      <c r="A6" s="30" t="s">
        <v>162</v>
      </c>
      <c r="B6" s="8">
        <v>0</v>
      </c>
      <c r="C6" s="8">
        <v>0</v>
      </c>
      <c r="D6" s="8">
        <v>0</v>
      </c>
      <c r="E6" s="8">
        <v>0</v>
      </c>
      <c r="F6" s="8">
        <v>100</v>
      </c>
    </row>
    <row r="7" spans="1:6" s="4" customFormat="1" ht="18" customHeight="1" x14ac:dyDescent="0.2">
      <c r="A7" s="30" t="s">
        <v>163</v>
      </c>
      <c r="B7" s="8">
        <v>0</v>
      </c>
      <c r="C7" s="8">
        <v>0</v>
      </c>
      <c r="D7" s="8">
        <v>0</v>
      </c>
      <c r="E7" s="8">
        <v>0</v>
      </c>
      <c r="F7" s="8">
        <v>100</v>
      </c>
    </row>
    <row r="8" spans="1:6" s="4" customFormat="1" ht="18" customHeight="1" x14ac:dyDescent="0.2">
      <c r="A8" s="30" t="s">
        <v>164</v>
      </c>
      <c r="B8" s="8">
        <v>0</v>
      </c>
      <c r="C8" s="8">
        <v>0</v>
      </c>
      <c r="D8" s="8">
        <v>0</v>
      </c>
      <c r="E8" s="8">
        <v>0</v>
      </c>
      <c r="F8" s="8">
        <v>100</v>
      </c>
    </row>
    <row r="9" spans="1:6" s="4" customFormat="1" ht="18" customHeight="1" x14ac:dyDescent="0.2">
      <c r="A9" s="30" t="s">
        <v>165</v>
      </c>
      <c r="B9" s="8">
        <v>0</v>
      </c>
      <c r="C9" s="8">
        <v>0</v>
      </c>
      <c r="D9" s="8">
        <v>0</v>
      </c>
      <c r="E9" s="8">
        <v>0</v>
      </c>
      <c r="F9" s="8">
        <v>100</v>
      </c>
    </row>
    <row r="10" spans="1:6" s="4" customFormat="1" ht="18" customHeight="1" x14ac:dyDescent="0.2">
      <c r="A10" s="30" t="s">
        <v>166</v>
      </c>
      <c r="B10" s="8">
        <v>0</v>
      </c>
      <c r="C10" s="8">
        <v>0</v>
      </c>
      <c r="D10" s="8">
        <v>0</v>
      </c>
      <c r="E10" s="8">
        <v>0</v>
      </c>
      <c r="F10" s="8">
        <v>100</v>
      </c>
    </row>
    <row r="11" spans="1:6" s="4" customFormat="1" ht="18" customHeight="1" x14ac:dyDescent="0.2">
      <c r="A11" s="30" t="s">
        <v>167</v>
      </c>
      <c r="B11" s="8">
        <v>0</v>
      </c>
      <c r="C11" s="8">
        <v>0</v>
      </c>
      <c r="D11" s="8">
        <v>0</v>
      </c>
      <c r="E11" s="8">
        <v>0</v>
      </c>
      <c r="F11" s="8">
        <v>100</v>
      </c>
    </row>
    <row r="12" spans="1:6" s="4" customFormat="1" ht="18" customHeight="1" x14ac:dyDescent="0.2">
      <c r="A12" s="30" t="s">
        <v>168</v>
      </c>
      <c r="B12" s="8">
        <v>0</v>
      </c>
      <c r="C12" s="8">
        <v>0</v>
      </c>
      <c r="D12" s="8">
        <v>0</v>
      </c>
      <c r="E12" s="8">
        <v>0</v>
      </c>
      <c r="F12" s="8">
        <v>100</v>
      </c>
    </row>
    <row r="13" spans="1:6" s="4" customFormat="1" ht="18" customHeight="1" x14ac:dyDescent="0.2">
      <c r="A13" s="391" t="s">
        <v>295</v>
      </c>
      <c r="B13" s="392"/>
      <c r="C13" s="392"/>
      <c r="D13" s="392"/>
      <c r="E13" s="392"/>
      <c r="F13" s="393"/>
    </row>
    <row r="14" spans="1:6" s="4" customFormat="1" ht="18" customHeight="1" x14ac:dyDescent="0.2">
      <c r="A14" s="391" t="s">
        <v>337</v>
      </c>
      <c r="B14" s="392"/>
      <c r="C14" s="392"/>
      <c r="D14" s="392"/>
      <c r="E14" s="392"/>
      <c r="F14" s="393"/>
    </row>
    <row r="15" spans="1:6" s="4" customFormat="1" ht="28.35" customHeight="1" x14ac:dyDescent="0.2"/>
  </sheetData>
  <mergeCells count="4">
    <mergeCell ref="A2:A3"/>
    <mergeCell ref="B2:F2"/>
    <mergeCell ref="A13:F13"/>
    <mergeCell ref="A14:F14"/>
  </mergeCells>
  <pageMargins left="0.78431372549019618" right="0.78431372549019618" top="0.98039215686274517" bottom="0.98039215686274517" header="0.50980392156862753" footer="0.50980392156862753"/>
  <pageSetup paperSize="9" orientation="portrait" useFirstPageNumber="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zoomScaleNormal="100" workbookViewId="0">
      <selection activeCell="J3" sqref="J3:J33"/>
    </sheetView>
  </sheetViews>
  <sheetFormatPr defaultRowHeight="12.75" x14ac:dyDescent="0.2"/>
  <cols>
    <col min="1" max="1" width="6.42578125" bestFit="1" customWidth="1"/>
    <col min="2" max="2" width="20.7109375" bestFit="1" customWidth="1"/>
    <col min="3" max="3" width="10" bestFit="1" customWidth="1"/>
    <col min="4" max="4" width="13.85546875" bestFit="1" customWidth="1"/>
    <col min="5" max="5" width="7.7109375" bestFit="1" customWidth="1"/>
    <col min="6" max="7" width="6" bestFit="1" customWidth="1"/>
    <col min="8" max="8" width="9.7109375" bestFit="1" customWidth="1"/>
    <col min="9" max="9" width="10.7109375" bestFit="1" customWidth="1"/>
    <col min="10" max="10" width="10" bestFit="1" customWidth="1"/>
    <col min="11" max="11" width="35.140625" bestFit="1" customWidth="1"/>
    <col min="12" max="12" width="4.7109375" bestFit="1" customWidth="1"/>
  </cols>
  <sheetData>
    <row r="1" spans="1:11" ht="15.75" customHeight="1" x14ac:dyDescent="0.2">
      <c r="A1" s="328" t="s">
        <v>338</v>
      </c>
      <c r="B1" s="328"/>
      <c r="C1" s="328"/>
      <c r="D1" s="328"/>
      <c r="E1" s="328"/>
      <c r="F1" s="328"/>
      <c r="G1" s="328"/>
      <c r="H1" s="328"/>
      <c r="I1" s="328"/>
      <c r="J1" s="328"/>
      <c r="K1" s="328"/>
    </row>
    <row r="2" spans="1:11" s="4" customFormat="1" ht="58.5" customHeight="1" x14ac:dyDescent="0.2">
      <c r="A2" s="9" t="s">
        <v>139</v>
      </c>
      <c r="B2" s="9" t="s">
        <v>339</v>
      </c>
      <c r="C2" s="16" t="s">
        <v>340</v>
      </c>
      <c r="D2" s="16" t="s">
        <v>341</v>
      </c>
      <c r="E2" s="9" t="s">
        <v>342</v>
      </c>
      <c r="F2" s="9" t="s">
        <v>343</v>
      </c>
      <c r="G2" s="9" t="s">
        <v>344</v>
      </c>
      <c r="H2" s="17" t="s">
        <v>345</v>
      </c>
      <c r="I2" s="17" t="s">
        <v>346</v>
      </c>
      <c r="J2" s="17" t="s">
        <v>347</v>
      </c>
    </row>
    <row r="3" spans="1:11" s="4" customFormat="1" ht="15" customHeight="1" x14ac:dyDescent="0.2">
      <c r="A3" s="18">
        <v>1</v>
      </c>
      <c r="B3" s="19" t="s">
        <v>348</v>
      </c>
      <c r="C3" s="49">
        <v>543.54999999999995</v>
      </c>
      <c r="D3" s="50">
        <v>410391.801912</v>
      </c>
      <c r="E3" s="23">
        <v>11.911844391000001</v>
      </c>
      <c r="F3" s="51">
        <v>0.72</v>
      </c>
      <c r="G3" s="51">
        <v>0.30896400000000002</v>
      </c>
      <c r="H3" s="51">
        <v>0.97</v>
      </c>
      <c r="I3" s="51">
        <v>-4.6767880000000002</v>
      </c>
      <c r="J3" s="312">
        <v>0.03</v>
      </c>
    </row>
    <row r="4" spans="1:11" s="4" customFormat="1" ht="15" customHeight="1" x14ac:dyDescent="0.2">
      <c r="A4" s="18">
        <v>2</v>
      </c>
      <c r="B4" s="19" t="s">
        <v>349</v>
      </c>
      <c r="C4" s="49">
        <v>6338.47</v>
      </c>
      <c r="D4" s="50">
        <v>342817.674741</v>
      </c>
      <c r="E4" s="23">
        <v>9.9504687399999998</v>
      </c>
      <c r="F4" s="51">
        <v>1.36</v>
      </c>
      <c r="G4" s="51">
        <v>0.39163700000000001</v>
      </c>
      <c r="H4" s="51">
        <v>1.63</v>
      </c>
      <c r="I4" s="51">
        <v>-15.641392</v>
      </c>
      <c r="J4" s="312">
        <v>0.03</v>
      </c>
    </row>
    <row r="5" spans="1:11" s="4" customFormat="1" ht="15" customHeight="1" x14ac:dyDescent="0.2">
      <c r="A5" s="18">
        <v>3</v>
      </c>
      <c r="B5" s="19" t="s">
        <v>350</v>
      </c>
      <c r="C5" s="49">
        <v>343.49</v>
      </c>
      <c r="D5" s="50">
        <v>296888.37471</v>
      </c>
      <c r="E5" s="23">
        <v>8.6173459230000002</v>
      </c>
      <c r="F5" s="51">
        <v>1.27</v>
      </c>
      <c r="G5" s="51">
        <v>0.442191</v>
      </c>
      <c r="H5" s="51">
        <v>1.44</v>
      </c>
      <c r="I5" s="51">
        <v>0.80034099999999997</v>
      </c>
      <c r="J5" s="312">
        <v>0.05</v>
      </c>
    </row>
    <row r="6" spans="1:11" s="4" customFormat="1" ht="15" customHeight="1" x14ac:dyDescent="0.2">
      <c r="A6" s="18">
        <v>4</v>
      </c>
      <c r="B6" s="19" t="s">
        <v>351</v>
      </c>
      <c r="C6" s="49">
        <v>2184.1999999999998</v>
      </c>
      <c r="D6" s="50">
        <v>260799.47304800001</v>
      </c>
      <c r="E6" s="23">
        <v>7.5698460000000001</v>
      </c>
      <c r="F6" s="51">
        <v>0.78</v>
      </c>
      <c r="G6" s="51">
        <v>1.6990999999999999E-2</v>
      </c>
      <c r="H6" s="51">
        <v>4.4800000000000004</v>
      </c>
      <c r="I6" s="51">
        <v>-5.7154629999999997</v>
      </c>
      <c r="J6" s="312">
        <v>0.04</v>
      </c>
    </row>
    <row r="7" spans="1:11" s="4" customFormat="1" ht="15" customHeight="1" x14ac:dyDescent="0.2">
      <c r="A7" s="18">
        <v>5</v>
      </c>
      <c r="B7" s="19" t="s">
        <v>352</v>
      </c>
      <c r="C7" s="49">
        <v>1224.27</v>
      </c>
      <c r="D7" s="50">
        <v>238479.508134</v>
      </c>
      <c r="E7" s="23">
        <v>6.9219969260000003</v>
      </c>
      <c r="F7" s="51">
        <v>0.85</v>
      </c>
      <c r="G7" s="51">
        <v>0.26430700000000001</v>
      </c>
      <c r="H7" s="51">
        <v>1.25</v>
      </c>
      <c r="I7" s="51">
        <v>-5.695989</v>
      </c>
      <c r="J7" s="312">
        <v>0.04</v>
      </c>
    </row>
    <row r="8" spans="1:11" s="4" customFormat="1" ht="15" customHeight="1" x14ac:dyDescent="0.2">
      <c r="A8" s="18">
        <v>6</v>
      </c>
      <c r="B8" s="19" t="s">
        <v>353</v>
      </c>
      <c r="C8" s="49">
        <v>1287.1600000000001</v>
      </c>
      <c r="D8" s="50">
        <v>227780.84805</v>
      </c>
      <c r="E8" s="23">
        <v>6.611462521</v>
      </c>
      <c r="F8" s="51">
        <v>1.47</v>
      </c>
      <c r="G8" s="51">
        <v>0.315805</v>
      </c>
      <c r="H8" s="51">
        <v>1.96</v>
      </c>
      <c r="I8" s="51">
        <v>16.426228999999999</v>
      </c>
      <c r="J8" s="312">
        <v>0.04</v>
      </c>
    </row>
    <row r="9" spans="1:11" s="4" customFormat="1" ht="15" customHeight="1" x14ac:dyDescent="0.2">
      <c r="A9" s="18">
        <v>7</v>
      </c>
      <c r="B9" s="19" t="s">
        <v>354</v>
      </c>
      <c r="C9" s="49">
        <v>375.24</v>
      </c>
      <c r="D9" s="50">
        <v>207710.96801300001</v>
      </c>
      <c r="E9" s="23">
        <v>6.0289233790000001</v>
      </c>
      <c r="F9" s="51">
        <v>-0.15</v>
      </c>
      <c r="G9" s="51">
        <v>5.8200000000000005E-4</v>
      </c>
      <c r="H9" s="51">
        <v>4.7300000000000004</v>
      </c>
      <c r="I9" s="51">
        <v>-11.302357000000001</v>
      </c>
      <c r="J9" s="312">
        <v>0.03</v>
      </c>
    </row>
    <row r="10" spans="1:11" s="4" customFormat="1" ht="15" customHeight="1" x14ac:dyDescent="0.2">
      <c r="A10" s="18">
        <v>8</v>
      </c>
      <c r="B10" s="19" t="s">
        <v>355</v>
      </c>
      <c r="C10" s="49">
        <v>280.44</v>
      </c>
      <c r="D10" s="50">
        <v>158200.704222</v>
      </c>
      <c r="E10" s="23">
        <v>4.5918611489999996</v>
      </c>
      <c r="F10" s="51">
        <v>1.08</v>
      </c>
      <c r="G10" s="51">
        <v>0.34887099999999999</v>
      </c>
      <c r="H10" s="51">
        <v>1.38</v>
      </c>
      <c r="I10" s="51">
        <v>2.5026640000000002</v>
      </c>
      <c r="J10" s="312">
        <v>0.04</v>
      </c>
    </row>
    <row r="11" spans="1:11" s="4" customFormat="1" ht="15" customHeight="1" x14ac:dyDescent="0.2">
      <c r="A11" s="18">
        <v>9</v>
      </c>
      <c r="B11" s="19" t="s">
        <v>356</v>
      </c>
      <c r="C11" s="49">
        <v>953.56</v>
      </c>
      <c r="D11" s="50">
        <v>131947.78880400001</v>
      </c>
      <c r="E11" s="23">
        <v>3.8298560560000001</v>
      </c>
      <c r="F11" s="51">
        <v>0.93</v>
      </c>
      <c r="G11" s="51">
        <v>0.26981899999999998</v>
      </c>
      <c r="H11" s="51">
        <v>1.35</v>
      </c>
      <c r="I11" s="51">
        <v>-2.2299950000000002</v>
      </c>
      <c r="J11" s="312">
        <v>0.04</v>
      </c>
    </row>
    <row r="12" spans="1:11" s="4" customFormat="1" ht="15" customHeight="1" x14ac:dyDescent="0.2">
      <c r="A12" s="18">
        <v>10</v>
      </c>
      <c r="B12" s="19" t="s">
        <v>357</v>
      </c>
      <c r="C12" s="49">
        <v>216.46</v>
      </c>
      <c r="D12" s="50">
        <v>115558.730108</v>
      </c>
      <c r="E12" s="23">
        <v>3.354154748</v>
      </c>
      <c r="F12" s="51">
        <v>0.71</v>
      </c>
      <c r="G12" s="51">
        <v>0.17689199999999999</v>
      </c>
      <c r="H12" s="51">
        <v>1.26</v>
      </c>
      <c r="I12" s="51">
        <v>0.63446599999999997</v>
      </c>
      <c r="J12" s="312">
        <v>0.05</v>
      </c>
    </row>
    <row r="13" spans="1:11" s="4" customFormat="1" ht="15" customHeight="1" x14ac:dyDescent="0.2">
      <c r="A13" s="18">
        <v>11</v>
      </c>
      <c r="B13" s="19" t="s">
        <v>358</v>
      </c>
      <c r="C13" s="49">
        <v>892.46</v>
      </c>
      <c r="D13" s="50">
        <v>105140.571228</v>
      </c>
      <c r="E13" s="23">
        <v>3.051762042</v>
      </c>
      <c r="F13" s="51">
        <v>1.61</v>
      </c>
      <c r="G13" s="51">
        <v>0.35865799999999998</v>
      </c>
      <c r="H13" s="51">
        <v>2.02</v>
      </c>
      <c r="I13" s="51">
        <v>5.849056</v>
      </c>
      <c r="J13" s="312">
        <v>0.04</v>
      </c>
    </row>
    <row r="14" spans="1:11" s="4" customFormat="1" ht="15" customHeight="1" x14ac:dyDescent="0.2">
      <c r="A14" s="18">
        <v>12</v>
      </c>
      <c r="B14" s="19" t="s">
        <v>359</v>
      </c>
      <c r="C14" s="49">
        <v>513.87</v>
      </c>
      <c r="D14" s="50">
        <v>102942.602268</v>
      </c>
      <c r="E14" s="23">
        <v>2.9879648030000001</v>
      </c>
      <c r="F14" s="51">
        <v>1.3</v>
      </c>
      <c r="G14" s="51">
        <v>0.28722399999999998</v>
      </c>
      <c r="H14" s="51">
        <v>1.83</v>
      </c>
      <c r="I14" s="51">
        <v>-4.9726460000000001</v>
      </c>
      <c r="J14" s="312">
        <v>0.04</v>
      </c>
    </row>
    <row r="15" spans="1:11" s="4" customFormat="1" ht="15" customHeight="1" x14ac:dyDescent="0.2">
      <c r="A15" s="18">
        <v>13</v>
      </c>
      <c r="B15" s="19" t="s">
        <v>360</v>
      </c>
      <c r="C15" s="49">
        <v>151.04</v>
      </c>
      <c r="D15" s="49">
        <v>87842.991104000001</v>
      </c>
      <c r="E15" s="23">
        <v>2.549690408</v>
      </c>
      <c r="F15" s="51">
        <v>1.0900000000000001</v>
      </c>
      <c r="G15" s="51">
        <v>0.33316400000000002</v>
      </c>
      <c r="H15" s="51">
        <v>1.42</v>
      </c>
      <c r="I15" s="51">
        <v>-10.089040000000001</v>
      </c>
      <c r="J15" s="312">
        <v>0.03</v>
      </c>
    </row>
    <row r="16" spans="1:11" s="4" customFormat="1" ht="15" customHeight="1" x14ac:dyDescent="0.2">
      <c r="A16" s="18">
        <v>14</v>
      </c>
      <c r="B16" s="19" t="s">
        <v>361</v>
      </c>
      <c r="C16" s="49">
        <v>601.66999999999996</v>
      </c>
      <c r="D16" s="49">
        <v>71634.815598999994</v>
      </c>
      <c r="E16" s="23">
        <v>2.0792393329999999</v>
      </c>
      <c r="F16" s="51">
        <v>0.87</v>
      </c>
      <c r="G16" s="51">
        <v>0.196409</v>
      </c>
      <c r="H16" s="51">
        <v>1.47</v>
      </c>
      <c r="I16" s="51">
        <v>-15.565632000000001</v>
      </c>
      <c r="J16" s="312">
        <v>0.05</v>
      </c>
    </row>
    <row r="17" spans="1:10" s="4" customFormat="1" ht="15" customHeight="1" x14ac:dyDescent="0.2">
      <c r="A17" s="18">
        <v>15</v>
      </c>
      <c r="B17" s="19" t="s">
        <v>362</v>
      </c>
      <c r="C17" s="49">
        <v>621.6</v>
      </c>
      <c r="D17" s="49">
        <v>71116.586729999995</v>
      </c>
      <c r="E17" s="23">
        <v>2.0641974589999998</v>
      </c>
      <c r="F17" s="51">
        <v>1.17</v>
      </c>
      <c r="G17" s="51">
        <v>3.1833E-2</v>
      </c>
      <c r="H17" s="51">
        <v>4.92</v>
      </c>
      <c r="I17" s="51">
        <v>-11.310561</v>
      </c>
      <c r="J17" s="312">
        <v>7.0000000000000007E-2</v>
      </c>
    </row>
    <row r="18" spans="1:10" s="4" customFormat="1" ht="15" customHeight="1" x14ac:dyDescent="0.2">
      <c r="A18" s="18">
        <v>16</v>
      </c>
      <c r="B18" s="19" t="s">
        <v>363</v>
      </c>
      <c r="C18" s="49">
        <v>239.93</v>
      </c>
      <c r="D18" s="49">
        <v>62528.549441000003</v>
      </c>
      <c r="E18" s="23">
        <v>1.8149250240000001</v>
      </c>
      <c r="F18" s="51">
        <v>0.97</v>
      </c>
      <c r="G18" s="51">
        <v>0.128218</v>
      </c>
      <c r="H18" s="51">
        <v>2.0299999999999998</v>
      </c>
      <c r="I18" s="51">
        <v>-7.090719</v>
      </c>
      <c r="J18" s="312">
        <v>0.04</v>
      </c>
    </row>
    <row r="19" spans="1:10" s="4" customFormat="1" ht="15" customHeight="1" x14ac:dyDescent="0.2">
      <c r="A19" s="18">
        <v>17</v>
      </c>
      <c r="B19" s="19" t="s">
        <v>364</v>
      </c>
      <c r="C19" s="49">
        <v>95.92</v>
      </c>
      <c r="D19" s="49">
        <v>55327.260039000001</v>
      </c>
      <c r="E19" s="23">
        <v>1.6059036980000001</v>
      </c>
      <c r="F19" s="51">
        <v>0.86</v>
      </c>
      <c r="G19" s="51">
        <v>0.22595799999999999</v>
      </c>
      <c r="H19" s="51">
        <v>1.36</v>
      </c>
      <c r="I19" s="51">
        <v>-5.1620879999999998</v>
      </c>
      <c r="J19" s="312">
        <v>0.06</v>
      </c>
    </row>
    <row r="20" spans="1:10" s="4" customFormat="1" ht="15" customHeight="1" x14ac:dyDescent="0.2">
      <c r="A20" s="18">
        <v>18</v>
      </c>
      <c r="B20" s="19" t="s">
        <v>365</v>
      </c>
      <c r="C20" s="49">
        <v>8245.4599999999991</v>
      </c>
      <c r="D20" s="49">
        <v>50069.761665999999</v>
      </c>
      <c r="E20" s="23">
        <v>1.453301959</v>
      </c>
      <c r="F20" s="51">
        <v>0.63</v>
      </c>
      <c r="G20" s="51">
        <v>0.178179</v>
      </c>
      <c r="H20" s="51">
        <v>1.1200000000000001</v>
      </c>
      <c r="I20" s="51">
        <v>-4.0816319999999999</v>
      </c>
      <c r="J20" s="312">
        <v>0.1</v>
      </c>
    </row>
    <row r="21" spans="1:10" s="4" customFormat="1" ht="15" customHeight="1" x14ac:dyDescent="0.2">
      <c r="A21" s="18">
        <v>19</v>
      </c>
      <c r="B21" s="19" t="s">
        <v>366</v>
      </c>
      <c r="C21" s="49">
        <v>6416.62</v>
      </c>
      <c r="D21" s="49">
        <v>43239.018686000003</v>
      </c>
      <c r="E21" s="23">
        <v>1.255035943</v>
      </c>
      <c r="F21" s="51">
        <v>1.1100000000000001</v>
      </c>
      <c r="G21" s="51">
        <v>0.19548199999999999</v>
      </c>
      <c r="H21" s="51">
        <v>1.89</v>
      </c>
      <c r="I21" s="51">
        <v>-13.596614000000001</v>
      </c>
      <c r="J21" s="312">
        <v>0.08</v>
      </c>
    </row>
    <row r="22" spans="1:10" s="4" customFormat="1" ht="15" customHeight="1" x14ac:dyDescent="0.2">
      <c r="A22" s="18">
        <v>20</v>
      </c>
      <c r="B22" s="19" t="s">
        <v>367</v>
      </c>
      <c r="C22" s="49">
        <v>5231.59</v>
      </c>
      <c r="D22" s="49">
        <v>42746.275571999999</v>
      </c>
      <c r="E22" s="23">
        <v>1.240733807</v>
      </c>
      <c r="F22" s="51">
        <v>0.5</v>
      </c>
      <c r="G22" s="51">
        <v>0.104502</v>
      </c>
      <c r="H22" s="51">
        <v>1.1499999999999999</v>
      </c>
      <c r="I22" s="51">
        <v>-1.459273</v>
      </c>
      <c r="J22" s="312">
        <v>0.1</v>
      </c>
    </row>
    <row r="23" spans="1:10" s="4" customFormat="1" ht="15" customHeight="1" x14ac:dyDescent="0.2">
      <c r="A23" s="18">
        <v>21</v>
      </c>
      <c r="B23" s="19" t="s">
        <v>368</v>
      </c>
      <c r="C23" s="49">
        <v>1126.49</v>
      </c>
      <c r="D23" s="49">
        <v>42319.039189000003</v>
      </c>
      <c r="E23" s="23">
        <v>1.2283330400000001</v>
      </c>
      <c r="F23" s="51">
        <v>1.44</v>
      </c>
      <c r="G23" s="51">
        <v>0.27574700000000002</v>
      </c>
      <c r="H23" s="51">
        <v>2.06</v>
      </c>
      <c r="I23" s="51">
        <v>-4.8160590000000001</v>
      </c>
      <c r="J23" s="312">
        <v>0.04</v>
      </c>
    </row>
    <row r="24" spans="1:10" s="4" customFormat="1" ht="15" customHeight="1" x14ac:dyDescent="0.2">
      <c r="A24" s="18">
        <v>22</v>
      </c>
      <c r="B24" s="19" t="s">
        <v>369</v>
      </c>
      <c r="C24" s="49">
        <v>371.72</v>
      </c>
      <c r="D24" s="49">
        <v>39262.861624999998</v>
      </c>
      <c r="E24" s="23">
        <v>1.13962583</v>
      </c>
      <c r="F24" s="51">
        <v>1.33</v>
      </c>
      <c r="G24" s="51">
        <v>0.20388200000000001</v>
      </c>
      <c r="H24" s="51">
        <v>2.23</v>
      </c>
      <c r="I24" s="51">
        <v>-8.8457380000000008</v>
      </c>
      <c r="J24" s="312">
        <v>0.06</v>
      </c>
    </row>
    <row r="25" spans="1:10" s="4" customFormat="1" ht="15" customHeight="1" x14ac:dyDescent="0.2">
      <c r="A25" s="18">
        <v>23</v>
      </c>
      <c r="B25" s="19" t="s">
        <v>370</v>
      </c>
      <c r="C25" s="49">
        <v>1998.7</v>
      </c>
      <c r="D25" s="49">
        <v>38538.733529999998</v>
      </c>
      <c r="E25" s="23">
        <v>1.1186076199999999</v>
      </c>
      <c r="F25" s="51">
        <v>1.0900000000000001</v>
      </c>
      <c r="G25" s="51">
        <v>0.15600700000000001</v>
      </c>
      <c r="H25" s="51">
        <v>2.0699999999999998</v>
      </c>
      <c r="I25" s="51">
        <v>-13.628971999999999</v>
      </c>
      <c r="J25" s="312">
        <v>0.08</v>
      </c>
    </row>
    <row r="26" spans="1:10" s="4" customFormat="1" ht="15" customHeight="1" x14ac:dyDescent="0.2">
      <c r="A26" s="18">
        <v>24</v>
      </c>
      <c r="B26" s="19" t="s">
        <v>371</v>
      </c>
      <c r="C26" s="49">
        <v>904.82</v>
      </c>
      <c r="D26" s="49">
        <v>37483.873538</v>
      </c>
      <c r="E26" s="23">
        <v>1.087989737</v>
      </c>
      <c r="F26" s="51">
        <v>0.32</v>
      </c>
      <c r="G26" s="51">
        <v>3.6174999999999999E-2</v>
      </c>
      <c r="H26" s="51">
        <v>1.28</v>
      </c>
      <c r="I26" s="51">
        <v>2.2516959999999999</v>
      </c>
      <c r="J26" s="312">
        <v>7.0000000000000007E-2</v>
      </c>
    </row>
    <row r="27" spans="1:10" s="4" customFormat="1" ht="15" customHeight="1" x14ac:dyDescent="0.2">
      <c r="A27" s="18">
        <v>25</v>
      </c>
      <c r="B27" s="19" t="s">
        <v>372</v>
      </c>
      <c r="C27" s="49">
        <v>6207.41</v>
      </c>
      <c r="D27" s="49">
        <v>36346.241918</v>
      </c>
      <c r="E27" s="23">
        <v>1.0549693630000001</v>
      </c>
      <c r="F27" s="51">
        <v>0.48</v>
      </c>
      <c r="G27" s="51">
        <v>4.9696999999999998E-2</v>
      </c>
      <c r="H27" s="51">
        <v>1.61</v>
      </c>
      <c r="I27" s="51">
        <v>-0.26231900000000002</v>
      </c>
      <c r="J27" s="312">
        <v>0.09</v>
      </c>
    </row>
    <row r="28" spans="1:10" s="4" customFormat="1" ht="15" customHeight="1" x14ac:dyDescent="0.2">
      <c r="A28" s="18">
        <v>26</v>
      </c>
      <c r="B28" s="19" t="s">
        <v>373</v>
      </c>
      <c r="C28" s="49">
        <v>39.94</v>
      </c>
      <c r="D28" s="49">
        <v>35893.139386000003</v>
      </c>
      <c r="E28" s="23">
        <v>1.0418178170000001</v>
      </c>
      <c r="F28" s="51">
        <v>0.77</v>
      </c>
      <c r="G28" s="51">
        <v>0.161721</v>
      </c>
      <c r="H28" s="51">
        <v>1.43</v>
      </c>
      <c r="I28" s="51">
        <v>-5.6937740000000003</v>
      </c>
      <c r="J28" s="312">
        <v>7.0000000000000007E-2</v>
      </c>
    </row>
    <row r="29" spans="1:10" s="4" customFormat="1" ht="15" customHeight="1" x14ac:dyDescent="0.2">
      <c r="A29" s="18">
        <v>27</v>
      </c>
      <c r="B29" s="19" t="s">
        <v>374</v>
      </c>
      <c r="C29" s="49">
        <v>289.37</v>
      </c>
      <c r="D29" s="49">
        <v>35244.487069000003</v>
      </c>
      <c r="E29" s="23">
        <v>1.022990332</v>
      </c>
      <c r="F29" s="51">
        <v>1</v>
      </c>
      <c r="G29" s="51">
        <v>0.22864300000000001</v>
      </c>
      <c r="H29" s="51">
        <v>1.57</v>
      </c>
      <c r="I29" s="51">
        <v>-3.559599</v>
      </c>
      <c r="J29" s="312">
        <v>0.06</v>
      </c>
    </row>
    <row r="30" spans="1:10" s="4" customFormat="1" ht="15" customHeight="1" x14ac:dyDescent="0.2">
      <c r="A30" s="18">
        <v>28</v>
      </c>
      <c r="B30" s="19" t="s">
        <v>375</v>
      </c>
      <c r="C30" s="49">
        <v>462.23</v>
      </c>
      <c r="D30" s="49">
        <v>34427.065699999999</v>
      </c>
      <c r="E30" s="23">
        <v>0.99926423399999997</v>
      </c>
      <c r="F30" s="51">
        <v>1.46</v>
      </c>
      <c r="G30" s="51">
        <v>0.119271</v>
      </c>
      <c r="H30" s="51">
        <v>3.18</v>
      </c>
      <c r="I30" s="51">
        <v>2.507495</v>
      </c>
      <c r="J30" s="312">
        <v>0.05</v>
      </c>
    </row>
    <row r="31" spans="1:10" s="4" customFormat="1" ht="15" customHeight="1" x14ac:dyDescent="0.2">
      <c r="A31" s="18">
        <v>29</v>
      </c>
      <c r="B31" s="19" t="s">
        <v>376</v>
      </c>
      <c r="C31" s="49">
        <v>577.47</v>
      </c>
      <c r="D31" s="49">
        <v>32496.957373000001</v>
      </c>
      <c r="E31" s="23">
        <v>0.94324179399999997</v>
      </c>
      <c r="F31" s="51">
        <v>1.28</v>
      </c>
      <c r="G31" s="51">
        <v>0.20472599999999999</v>
      </c>
      <c r="H31" s="51">
        <v>2.12</v>
      </c>
      <c r="I31" s="51">
        <v>-20.049227999999999</v>
      </c>
      <c r="J31" s="312">
        <v>0.05</v>
      </c>
    </row>
    <row r="32" spans="1:10" s="4" customFormat="1" ht="15" customHeight="1" x14ac:dyDescent="0.2">
      <c r="A32" s="18">
        <v>30</v>
      </c>
      <c r="B32" s="19" t="s">
        <v>377</v>
      </c>
      <c r="C32" s="49">
        <v>414.19</v>
      </c>
      <c r="D32" s="49">
        <v>25111.949762</v>
      </c>
      <c r="E32" s="23">
        <v>0.72888794700000004</v>
      </c>
      <c r="F32" s="51">
        <v>1.32</v>
      </c>
      <c r="G32" s="51">
        <v>0.28864099999999998</v>
      </c>
      <c r="H32" s="51">
        <v>1.85</v>
      </c>
      <c r="I32" s="51">
        <v>-2.8467039999999999</v>
      </c>
      <c r="J32" s="312">
        <v>0.08</v>
      </c>
    </row>
    <row r="33" spans="1:10" s="4" customFormat="1" ht="15" customHeight="1" x14ac:dyDescent="0.2">
      <c r="A33" s="18">
        <v>31</v>
      </c>
      <c r="B33" s="19" t="s">
        <v>378</v>
      </c>
      <c r="C33" s="49">
        <v>101.7</v>
      </c>
      <c r="D33" s="49">
        <v>4952.8094799999999</v>
      </c>
      <c r="E33" s="23">
        <v>0.14000000000000001</v>
      </c>
      <c r="F33" s="51">
        <v>1.24</v>
      </c>
      <c r="G33" s="51">
        <v>0.20349400000000001</v>
      </c>
      <c r="H33" s="51">
        <v>2.0699999999999998</v>
      </c>
      <c r="I33" s="51">
        <v>-0.16389999999999999</v>
      </c>
      <c r="J33" s="312">
        <v>0.16</v>
      </c>
    </row>
    <row r="34" spans="1:10" s="4" customFormat="1" ht="24.75" customHeight="1" x14ac:dyDescent="0.2">
      <c r="A34" s="383" t="s">
        <v>379</v>
      </c>
      <c r="B34" s="384"/>
      <c r="C34" s="384"/>
      <c r="D34" s="384"/>
      <c r="E34" s="384"/>
      <c r="F34" s="384"/>
      <c r="G34" s="384"/>
      <c r="H34" s="384"/>
      <c r="I34" s="384"/>
      <c r="J34" s="385"/>
    </row>
    <row r="35" spans="1:10" s="4" customFormat="1" ht="24" customHeight="1" x14ac:dyDescent="0.2">
      <c r="A35" s="383" t="s">
        <v>380</v>
      </c>
      <c r="B35" s="384"/>
      <c r="C35" s="384"/>
      <c r="D35" s="384"/>
      <c r="E35" s="384"/>
      <c r="F35" s="384"/>
      <c r="G35" s="384"/>
      <c r="H35" s="384"/>
      <c r="I35" s="384"/>
      <c r="J35" s="385"/>
    </row>
    <row r="36" spans="1:10" s="4" customFormat="1" ht="13.5" customHeight="1" x14ac:dyDescent="0.2">
      <c r="A36" s="383" t="s">
        <v>381</v>
      </c>
      <c r="B36" s="384"/>
      <c r="C36" s="384"/>
      <c r="D36" s="384"/>
      <c r="E36" s="384"/>
      <c r="F36" s="384"/>
      <c r="G36" s="384"/>
      <c r="H36" s="384"/>
      <c r="I36" s="384"/>
      <c r="J36" s="385"/>
    </row>
    <row r="37" spans="1:10" s="4" customFormat="1" ht="24" customHeight="1" x14ac:dyDescent="0.2">
      <c r="A37" s="383" t="s">
        <v>382</v>
      </c>
      <c r="B37" s="384"/>
      <c r="C37" s="384"/>
      <c r="D37" s="384"/>
      <c r="E37" s="384"/>
      <c r="F37" s="384"/>
      <c r="G37" s="384"/>
      <c r="H37" s="384"/>
      <c r="I37" s="384"/>
      <c r="J37" s="385"/>
    </row>
    <row r="38" spans="1:10" s="4" customFormat="1" ht="13.5" customHeight="1" x14ac:dyDescent="0.2">
      <c r="A38" s="383" t="s">
        <v>383</v>
      </c>
      <c r="B38" s="384"/>
      <c r="C38" s="384"/>
      <c r="D38" s="384"/>
      <c r="E38" s="384"/>
      <c r="F38" s="384"/>
      <c r="G38" s="384"/>
      <c r="H38" s="384"/>
      <c r="I38" s="384"/>
      <c r="J38" s="385"/>
    </row>
    <row r="39" spans="1:10" s="4" customFormat="1" ht="13.5" customHeight="1" x14ac:dyDescent="0.2">
      <c r="A39" s="383" t="s">
        <v>384</v>
      </c>
      <c r="B39" s="384"/>
      <c r="C39" s="384"/>
      <c r="D39" s="384"/>
      <c r="E39" s="384"/>
      <c r="F39" s="384"/>
      <c r="G39" s="384"/>
      <c r="H39" s="384"/>
      <c r="I39" s="384"/>
      <c r="J39" s="385"/>
    </row>
    <row r="40" spans="1:10" s="4" customFormat="1" ht="27.6" customHeight="1" x14ac:dyDescent="0.2"/>
  </sheetData>
  <mergeCells count="7">
    <mergeCell ref="A39:J39"/>
    <mergeCell ref="A1:K1"/>
    <mergeCell ref="A34:J34"/>
    <mergeCell ref="A35:J35"/>
    <mergeCell ref="A36:J36"/>
    <mergeCell ref="A37:J37"/>
    <mergeCell ref="A38:J38"/>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9"/>
  <sheetViews>
    <sheetView topLeftCell="A43" zoomScaleNormal="100" workbookViewId="0">
      <selection activeCell="J2" sqref="J2"/>
    </sheetView>
  </sheetViews>
  <sheetFormatPr defaultRowHeight="12.75" x14ac:dyDescent="0.2"/>
  <cols>
    <col min="1" max="1" width="6.42578125" bestFit="1" customWidth="1"/>
    <col min="2" max="2" width="20.7109375" bestFit="1" customWidth="1"/>
    <col min="3" max="3" width="14.7109375" bestFit="1" customWidth="1"/>
    <col min="4" max="4" width="13.85546875" bestFit="1" customWidth="1"/>
    <col min="5" max="5" width="7.7109375" bestFit="1" customWidth="1"/>
    <col min="6" max="7" width="6" bestFit="1" customWidth="1"/>
    <col min="8" max="8" width="9.7109375" bestFit="1" customWidth="1"/>
    <col min="9" max="9" width="10.7109375" bestFit="1" customWidth="1"/>
    <col min="10" max="10" width="10" style="310" bestFit="1" customWidth="1"/>
    <col min="11" max="11" width="30.42578125" bestFit="1" customWidth="1"/>
    <col min="12" max="12" width="4.7109375" bestFit="1" customWidth="1"/>
  </cols>
  <sheetData>
    <row r="1" spans="1:11" ht="17.25" customHeight="1" x14ac:dyDescent="0.2">
      <c r="A1" s="328" t="s">
        <v>385</v>
      </c>
      <c r="B1" s="328"/>
      <c r="C1" s="328"/>
      <c r="D1" s="328"/>
      <c r="E1" s="328"/>
      <c r="F1" s="328"/>
      <c r="G1" s="328"/>
      <c r="H1" s="328"/>
      <c r="I1" s="328"/>
      <c r="J1" s="328"/>
      <c r="K1" s="328"/>
    </row>
    <row r="2" spans="1:11" s="4" customFormat="1" ht="58.5" customHeight="1" x14ac:dyDescent="0.2">
      <c r="A2" s="9" t="s">
        <v>386</v>
      </c>
      <c r="B2" s="9" t="s">
        <v>339</v>
      </c>
      <c r="C2" s="16" t="s">
        <v>387</v>
      </c>
      <c r="D2" s="16" t="s">
        <v>341</v>
      </c>
      <c r="E2" s="9" t="s">
        <v>342</v>
      </c>
      <c r="F2" s="9" t="s">
        <v>343</v>
      </c>
      <c r="G2" s="9" t="s">
        <v>344</v>
      </c>
      <c r="H2" s="17" t="s">
        <v>345</v>
      </c>
      <c r="I2" s="17" t="s">
        <v>346</v>
      </c>
      <c r="J2" s="324" t="s">
        <v>347</v>
      </c>
    </row>
    <row r="3" spans="1:11" s="4" customFormat="1" ht="15" customHeight="1" x14ac:dyDescent="0.2">
      <c r="A3" s="18">
        <v>1</v>
      </c>
      <c r="B3" s="19" t="s">
        <v>388</v>
      </c>
      <c r="C3" s="49">
        <v>542.99</v>
      </c>
      <c r="D3" s="50">
        <v>410032.42</v>
      </c>
      <c r="E3" s="51">
        <v>9.91</v>
      </c>
      <c r="F3" s="51">
        <v>0.68</v>
      </c>
      <c r="G3" s="51">
        <v>0.28000000000000003</v>
      </c>
      <c r="H3" s="51">
        <v>1.32</v>
      </c>
      <c r="I3" s="51">
        <v>-4.7</v>
      </c>
      <c r="J3" s="323">
        <v>0.02</v>
      </c>
    </row>
    <row r="4" spans="1:11" s="4" customFormat="1" ht="27" customHeight="1" x14ac:dyDescent="0.2">
      <c r="A4" s="18">
        <v>2</v>
      </c>
      <c r="B4" s="19" t="s">
        <v>389</v>
      </c>
      <c r="C4" s="49">
        <v>6338.44</v>
      </c>
      <c r="D4" s="50">
        <v>363240.11</v>
      </c>
      <c r="E4" s="51">
        <v>8.7799999999999994</v>
      </c>
      <c r="F4" s="51">
        <v>1.32</v>
      </c>
      <c r="G4" s="51">
        <v>0.39</v>
      </c>
      <c r="H4" s="51">
        <v>3.14</v>
      </c>
      <c r="I4" s="51">
        <v>-15.64</v>
      </c>
      <c r="J4" s="323">
        <v>0.03</v>
      </c>
    </row>
    <row r="5" spans="1:11" s="4" customFormat="1" ht="39" customHeight="1" x14ac:dyDescent="0.2">
      <c r="A5" s="18">
        <v>3</v>
      </c>
      <c r="B5" s="19" t="s">
        <v>390</v>
      </c>
      <c r="C5" s="49">
        <v>338.68</v>
      </c>
      <c r="D5" s="50">
        <v>287624.36</v>
      </c>
      <c r="E5" s="51">
        <v>6.95</v>
      </c>
      <c r="F5" s="51">
        <v>1.26</v>
      </c>
      <c r="G5" s="51">
        <v>0.42</v>
      </c>
      <c r="H5" s="51">
        <v>2.56</v>
      </c>
      <c r="I5" s="51">
        <v>0.84</v>
      </c>
      <c r="J5" s="323">
        <v>0.02</v>
      </c>
    </row>
    <row r="6" spans="1:11" s="4" customFormat="1" ht="15" customHeight="1" x14ac:dyDescent="0.2">
      <c r="A6" s="18">
        <v>4</v>
      </c>
      <c r="B6" s="19" t="s">
        <v>391</v>
      </c>
      <c r="C6" s="49">
        <v>2184.19</v>
      </c>
      <c r="D6" s="50">
        <v>260865.85</v>
      </c>
      <c r="E6" s="51">
        <v>6.3</v>
      </c>
      <c r="F6" s="51">
        <v>0.55000000000000004</v>
      </c>
      <c r="G6" s="51">
        <v>0.08</v>
      </c>
      <c r="H6" s="51">
        <v>2.2999999999999998</v>
      </c>
      <c r="I6" s="51">
        <v>-5.98</v>
      </c>
      <c r="J6" s="323">
        <v>0.03</v>
      </c>
    </row>
    <row r="7" spans="1:11" s="4" customFormat="1" ht="15" customHeight="1" x14ac:dyDescent="0.2">
      <c r="A7" s="18">
        <v>5</v>
      </c>
      <c r="B7" s="19" t="s">
        <v>392</v>
      </c>
      <c r="C7" s="49">
        <v>1223.1300000000001</v>
      </c>
      <c r="D7" s="50">
        <v>239819.93</v>
      </c>
      <c r="E7" s="51">
        <v>5.8</v>
      </c>
      <c r="F7" s="51">
        <v>0.85</v>
      </c>
      <c r="G7" s="51">
        <v>0.26</v>
      </c>
      <c r="H7" s="51">
        <v>1.72</v>
      </c>
      <c r="I7" s="51">
        <v>-5.93</v>
      </c>
      <c r="J7" s="323">
        <v>0.03</v>
      </c>
    </row>
    <row r="8" spans="1:11" s="4" customFormat="1" ht="15" customHeight="1" x14ac:dyDescent="0.2">
      <c r="A8" s="18">
        <v>6</v>
      </c>
      <c r="B8" s="19" t="s">
        <v>393</v>
      </c>
      <c r="C8" s="49">
        <v>1286.83</v>
      </c>
      <c r="D8" s="50">
        <v>228413.08</v>
      </c>
      <c r="E8" s="51">
        <v>5.52</v>
      </c>
      <c r="F8" s="51">
        <v>1.43</v>
      </c>
      <c r="G8" s="51">
        <v>0.31</v>
      </c>
      <c r="H8" s="51">
        <v>3.24</v>
      </c>
      <c r="I8" s="51">
        <v>16.18</v>
      </c>
      <c r="J8" s="323">
        <v>0.03</v>
      </c>
    </row>
    <row r="9" spans="1:11" s="4" customFormat="1" ht="27" customHeight="1" x14ac:dyDescent="0.2">
      <c r="A9" s="18">
        <v>7</v>
      </c>
      <c r="B9" s="19" t="s">
        <v>394</v>
      </c>
      <c r="C9" s="49">
        <v>382.86</v>
      </c>
      <c r="D9" s="50">
        <v>207769.88</v>
      </c>
      <c r="E9" s="51">
        <v>5.0199999999999996</v>
      </c>
      <c r="F9" s="51">
        <v>0.38</v>
      </c>
      <c r="G9" s="51">
        <v>0.03</v>
      </c>
      <c r="H9" s="51">
        <v>2.39</v>
      </c>
      <c r="I9" s="51">
        <v>-11.24</v>
      </c>
      <c r="J9" s="323">
        <v>0.03</v>
      </c>
    </row>
    <row r="10" spans="1:11" s="4" customFormat="1" ht="15" customHeight="1" x14ac:dyDescent="0.2">
      <c r="A10" s="18">
        <v>8</v>
      </c>
      <c r="B10" s="19" t="s">
        <v>395</v>
      </c>
      <c r="C10" s="49">
        <v>280.39999999999998</v>
      </c>
      <c r="D10" s="50">
        <v>160078.88</v>
      </c>
      <c r="E10" s="51">
        <v>3.87</v>
      </c>
      <c r="F10" s="51">
        <v>1.08</v>
      </c>
      <c r="G10" s="51">
        <v>0.35</v>
      </c>
      <c r="H10" s="51">
        <v>1.74</v>
      </c>
      <c r="I10" s="51">
        <v>2</v>
      </c>
      <c r="J10" s="323">
        <v>0.03</v>
      </c>
    </row>
    <row r="11" spans="1:11" s="4" customFormat="1" ht="27" customHeight="1" x14ac:dyDescent="0.2">
      <c r="A11" s="18">
        <v>9</v>
      </c>
      <c r="B11" s="19" t="s">
        <v>396</v>
      </c>
      <c r="C11" s="49">
        <v>953.4</v>
      </c>
      <c r="D11" s="50">
        <v>149380.20000000001</v>
      </c>
      <c r="E11" s="51">
        <v>3.61</v>
      </c>
      <c r="F11" s="51">
        <v>0.91</v>
      </c>
      <c r="G11" s="51">
        <v>0.27</v>
      </c>
      <c r="H11" s="51">
        <v>2.15</v>
      </c>
      <c r="I11" s="51">
        <v>-1.97</v>
      </c>
      <c r="J11" s="323">
        <v>0.02</v>
      </c>
    </row>
    <row r="12" spans="1:11" s="4" customFormat="1" ht="27" customHeight="1" x14ac:dyDescent="0.2">
      <c r="A12" s="18">
        <v>10</v>
      </c>
      <c r="B12" s="19" t="s">
        <v>397</v>
      </c>
      <c r="C12" s="49">
        <v>216.46</v>
      </c>
      <c r="D12" s="50">
        <v>115843.34</v>
      </c>
      <c r="E12" s="51">
        <v>2.8</v>
      </c>
      <c r="F12" s="51">
        <v>0.72</v>
      </c>
      <c r="G12" s="51">
        <v>0.18</v>
      </c>
      <c r="H12" s="51">
        <v>1.77</v>
      </c>
      <c r="I12" s="51">
        <v>0.83</v>
      </c>
      <c r="J12" s="323">
        <v>0.02</v>
      </c>
    </row>
    <row r="13" spans="1:11" s="4" customFormat="1" ht="15" customHeight="1" x14ac:dyDescent="0.2">
      <c r="A13" s="18">
        <v>11</v>
      </c>
      <c r="B13" s="19" t="s">
        <v>398</v>
      </c>
      <c r="C13" s="49">
        <v>892.46</v>
      </c>
      <c r="D13" s="50">
        <v>105477.92</v>
      </c>
      <c r="E13" s="51">
        <v>2.5499999999999998</v>
      </c>
      <c r="F13" s="51">
        <v>1.61</v>
      </c>
      <c r="G13" s="51">
        <v>0.36</v>
      </c>
      <c r="H13" s="51">
        <v>3.21</v>
      </c>
      <c r="I13" s="51">
        <v>5.99</v>
      </c>
      <c r="J13" s="323">
        <v>0.02</v>
      </c>
    </row>
    <row r="14" spans="1:11" s="4" customFormat="1" ht="15" customHeight="1" x14ac:dyDescent="0.2">
      <c r="A14" s="18">
        <v>12</v>
      </c>
      <c r="B14" s="19" t="s">
        <v>399</v>
      </c>
      <c r="C14" s="49">
        <v>513.77</v>
      </c>
      <c r="D14" s="50">
        <v>103230.39999999999</v>
      </c>
      <c r="E14" s="51">
        <v>2.4900000000000002</v>
      </c>
      <c r="F14" s="51">
        <v>1.28</v>
      </c>
      <c r="G14" s="51">
        <v>0.28000000000000003</v>
      </c>
      <c r="H14" s="51">
        <v>2.8</v>
      </c>
      <c r="I14" s="51">
        <v>-5.03</v>
      </c>
      <c r="J14" s="323">
        <v>0.03</v>
      </c>
    </row>
    <row r="15" spans="1:11" s="4" customFormat="1" ht="27" customHeight="1" x14ac:dyDescent="0.2">
      <c r="A15" s="18">
        <v>13</v>
      </c>
      <c r="B15" s="19" t="s">
        <v>400</v>
      </c>
      <c r="C15" s="49">
        <v>151.04</v>
      </c>
      <c r="D15" s="49">
        <v>87942.03</v>
      </c>
      <c r="E15" s="51">
        <v>2.13</v>
      </c>
      <c r="F15" s="51">
        <v>1.06</v>
      </c>
      <c r="G15" s="51">
        <v>0.33</v>
      </c>
      <c r="H15" s="51">
        <v>2.33</v>
      </c>
      <c r="I15" s="51">
        <v>-9.9600000000000009</v>
      </c>
      <c r="J15" s="323">
        <v>0.02</v>
      </c>
    </row>
    <row r="16" spans="1:11" s="4" customFormat="1" ht="15" customHeight="1" x14ac:dyDescent="0.2">
      <c r="A16" s="18">
        <v>14</v>
      </c>
      <c r="B16" s="19" t="s">
        <v>401</v>
      </c>
      <c r="C16" s="49">
        <v>601.01</v>
      </c>
      <c r="D16" s="49">
        <v>72802.69</v>
      </c>
      <c r="E16" s="51">
        <v>1.76</v>
      </c>
      <c r="F16" s="51">
        <v>0.88</v>
      </c>
      <c r="G16" s="51">
        <v>0.21</v>
      </c>
      <c r="H16" s="51">
        <v>2.82</v>
      </c>
      <c r="I16" s="51">
        <v>-15.68</v>
      </c>
      <c r="J16" s="323">
        <v>0.03</v>
      </c>
    </row>
    <row r="17" spans="1:10" s="4" customFormat="1" ht="27" customHeight="1" x14ac:dyDescent="0.2">
      <c r="A17" s="18">
        <v>15</v>
      </c>
      <c r="B17" s="19" t="s">
        <v>402</v>
      </c>
      <c r="C17" s="49">
        <v>621.6</v>
      </c>
      <c r="D17" s="49">
        <v>71416.75</v>
      </c>
      <c r="E17" s="51">
        <v>1.73</v>
      </c>
      <c r="F17" s="51">
        <v>1.1000000000000001</v>
      </c>
      <c r="G17" s="51">
        <v>0.28000000000000003</v>
      </c>
      <c r="H17" s="51">
        <v>2.68</v>
      </c>
      <c r="I17" s="51">
        <v>-11.03</v>
      </c>
      <c r="J17" s="323">
        <v>0.02</v>
      </c>
    </row>
    <row r="18" spans="1:10" s="4" customFormat="1" ht="27" customHeight="1" x14ac:dyDescent="0.2">
      <c r="A18" s="18">
        <v>16</v>
      </c>
      <c r="B18" s="19" t="s">
        <v>403</v>
      </c>
      <c r="C18" s="49">
        <v>239.93</v>
      </c>
      <c r="D18" s="49">
        <v>64041.57</v>
      </c>
      <c r="E18" s="51">
        <v>1.55</v>
      </c>
      <c r="F18" s="51">
        <v>1</v>
      </c>
      <c r="G18" s="51">
        <v>0.14000000000000001</v>
      </c>
      <c r="H18" s="51">
        <v>2.2000000000000002</v>
      </c>
      <c r="I18" s="51">
        <v>-6.9</v>
      </c>
      <c r="J18" s="323">
        <v>0.02</v>
      </c>
    </row>
    <row r="19" spans="1:10" s="4" customFormat="1" ht="27" customHeight="1" x14ac:dyDescent="0.2">
      <c r="A19" s="18">
        <v>17</v>
      </c>
      <c r="B19" s="19" t="s">
        <v>404</v>
      </c>
      <c r="C19" s="49">
        <v>278.5</v>
      </c>
      <c r="D19" s="49">
        <v>58797.83</v>
      </c>
      <c r="E19" s="51">
        <v>1.42</v>
      </c>
      <c r="F19" s="51">
        <v>0.47</v>
      </c>
      <c r="G19" s="51">
        <v>0.05</v>
      </c>
      <c r="H19" s="51">
        <v>2.71</v>
      </c>
      <c r="I19" s="51">
        <v>-2.96</v>
      </c>
      <c r="J19" s="323">
        <v>0.03</v>
      </c>
    </row>
    <row r="20" spans="1:10" s="4" customFormat="1" ht="15" customHeight="1" x14ac:dyDescent="0.2">
      <c r="A20" s="18">
        <v>18</v>
      </c>
      <c r="B20" s="19" t="s">
        <v>405</v>
      </c>
      <c r="C20" s="49">
        <v>115.59</v>
      </c>
      <c r="D20" s="49">
        <v>56458.58</v>
      </c>
      <c r="E20" s="51">
        <v>1.36</v>
      </c>
      <c r="F20" s="51">
        <v>1.51</v>
      </c>
      <c r="G20" s="51">
        <v>0.28000000000000003</v>
      </c>
      <c r="H20" s="51">
        <v>4.46</v>
      </c>
      <c r="I20" s="51">
        <v>9.9</v>
      </c>
      <c r="J20" s="323">
        <v>0.03</v>
      </c>
    </row>
    <row r="21" spans="1:10" s="4" customFormat="1" ht="15" customHeight="1" x14ac:dyDescent="0.2">
      <c r="A21" s="18">
        <v>19</v>
      </c>
      <c r="B21" s="19" t="s">
        <v>406</v>
      </c>
      <c r="C21" s="49">
        <v>95.92</v>
      </c>
      <c r="D21" s="49">
        <v>55469.26</v>
      </c>
      <c r="E21" s="51">
        <v>1.34</v>
      </c>
      <c r="F21" s="51">
        <v>0.84</v>
      </c>
      <c r="G21" s="51">
        <v>0.23</v>
      </c>
      <c r="H21" s="51">
        <v>2.4</v>
      </c>
      <c r="I21" s="51">
        <v>-4.8600000000000003</v>
      </c>
      <c r="J21" s="323">
        <v>0.02</v>
      </c>
    </row>
    <row r="22" spans="1:10" s="4" customFormat="1" ht="15" customHeight="1" x14ac:dyDescent="0.2">
      <c r="A22" s="18">
        <v>20</v>
      </c>
      <c r="B22" s="19" t="s">
        <v>407</v>
      </c>
      <c r="C22" s="49">
        <v>8245.4599999999991</v>
      </c>
      <c r="D22" s="49">
        <v>50022.76</v>
      </c>
      <c r="E22" s="51">
        <v>1.21</v>
      </c>
      <c r="F22" s="51">
        <v>0.61</v>
      </c>
      <c r="G22" s="51">
        <v>0.17</v>
      </c>
      <c r="H22" s="51">
        <v>1.0900000000000001</v>
      </c>
      <c r="I22" s="51">
        <v>-4.32</v>
      </c>
      <c r="J22" s="323">
        <v>0.04</v>
      </c>
    </row>
    <row r="23" spans="1:10" s="4" customFormat="1" ht="15" customHeight="1" x14ac:dyDescent="0.2">
      <c r="A23" s="18">
        <v>21</v>
      </c>
      <c r="B23" s="19" t="s">
        <v>408</v>
      </c>
      <c r="C23" s="49">
        <v>490.37</v>
      </c>
      <c r="D23" s="49">
        <v>46692.24</v>
      </c>
      <c r="E23" s="51">
        <v>1.1299999999999999</v>
      </c>
      <c r="F23" s="51">
        <v>0.62</v>
      </c>
      <c r="G23" s="51">
        <v>0.06</v>
      </c>
      <c r="H23" s="51">
        <v>2.74</v>
      </c>
      <c r="I23" s="51">
        <v>-0.21</v>
      </c>
      <c r="J23" s="323">
        <v>0.03</v>
      </c>
    </row>
    <row r="24" spans="1:10" s="4" customFormat="1" ht="27" customHeight="1" x14ac:dyDescent="0.2">
      <c r="A24" s="18">
        <v>22</v>
      </c>
      <c r="B24" s="19" t="s">
        <v>409</v>
      </c>
      <c r="C24" s="49">
        <v>6416.62</v>
      </c>
      <c r="D24" s="49">
        <v>43267.25</v>
      </c>
      <c r="E24" s="51">
        <v>1.05</v>
      </c>
      <c r="F24" s="51">
        <v>1.1200000000000001</v>
      </c>
      <c r="G24" s="51">
        <v>0.22</v>
      </c>
      <c r="H24" s="51">
        <v>3.82</v>
      </c>
      <c r="I24" s="51">
        <v>-13.52</v>
      </c>
      <c r="J24" s="323">
        <v>0.03</v>
      </c>
    </row>
    <row r="25" spans="1:10" s="4" customFormat="1" ht="39" customHeight="1" x14ac:dyDescent="0.2">
      <c r="A25" s="18">
        <v>23</v>
      </c>
      <c r="B25" s="19" t="s">
        <v>410</v>
      </c>
      <c r="C25" s="49">
        <v>5231.59</v>
      </c>
      <c r="D25" s="49">
        <v>42803.82</v>
      </c>
      <c r="E25" s="51">
        <v>1.03</v>
      </c>
      <c r="F25" s="51">
        <v>0.51</v>
      </c>
      <c r="G25" s="51">
        <v>0.11</v>
      </c>
      <c r="H25" s="51">
        <v>0.98</v>
      </c>
      <c r="I25" s="51">
        <v>-1.3</v>
      </c>
      <c r="J25" s="323">
        <v>0.04</v>
      </c>
    </row>
    <row r="26" spans="1:10" s="4" customFormat="1" ht="15" customHeight="1" x14ac:dyDescent="0.2">
      <c r="A26" s="18">
        <v>24</v>
      </c>
      <c r="B26" s="19" t="s">
        <v>411</v>
      </c>
      <c r="C26" s="49">
        <v>1126.6099999999999</v>
      </c>
      <c r="D26" s="49">
        <v>41806.22</v>
      </c>
      <c r="E26" s="51">
        <v>1.01</v>
      </c>
      <c r="F26" s="51">
        <v>1.46</v>
      </c>
      <c r="G26" s="51">
        <v>0.32</v>
      </c>
      <c r="H26" s="51">
        <v>2.13</v>
      </c>
      <c r="I26" s="51">
        <v>-4.71</v>
      </c>
      <c r="J26" s="323">
        <v>0.03</v>
      </c>
    </row>
    <row r="27" spans="1:10" s="4" customFormat="1" ht="15" customHeight="1" x14ac:dyDescent="0.2">
      <c r="A27" s="18">
        <v>25</v>
      </c>
      <c r="B27" s="19" t="s">
        <v>412</v>
      </c>
      <c r="C27" s="49">
        <v>371.72</v>
      </c>
      <c r="D27" s="49">
        <v>39244.300000000003</v>
      </c>
      <c r="E27" s="51">
        <v>0.95</v>
      </c>
      <c r="F27" s="51">
        <v>1.4</v>
      </c>
      <c r="G27" s="51">
        <v>0.23</v>
      </c>
      <c r="H27" s="51">
        <v>3.24</v>
      </c>
      <c r="I27" s="51">
        <v>-9.1</v>
      </c>
      <c r="J27" s="323">
        <v>0.03</v>
      </c>
    </row>
    <row r="28" spans="1:10" s="4" customFormat="1" ht="15" customHeight="1" x14ac:dyDescent="0.2">
      <c r="A28" s="18">
        <v>26</v>
      </c>
      <c r="B28" s="19" t="s">
        <v>413</v>
      </c>
      <c r="C28" s="49">
        <v>1998.7</v>
      </c>
      <c r="D28" s="49">
        <v>38565.120000000003</v>
      </c>
      <c r="E28" s="51">
        <v>0.93</v>
      </c>
      <c r="F28" s="51">
        <v>1.17</v>
      </c>
      <c r="G28" s="51">
        <v>0.18</v>
      </c>
      <c r="H28" s="51">
        <v>3.18</v>
      </c>
      <c r="I28" s="51">
        <v>-13.65</v>
      </c>
      <c r="J28" s="323">
        <v>0.04</v>
      </c>
    </row>
    <row r="29" spans="1:10" s="4" customFormat="1" ht="15" customHeight="1" x14ac:dyDescent="0.2">
      <c r="A29" s="18">
        <v>27</v>
      </c>
      <c r="B29" s="19" t="s">
        <v>414</v>
      </c>
      <c r="C29" s="49">
        <v>904.81</v>
      </c>
      <c r="D29" s="49">
        <v>37459.11</v>
      </c>
      <c r="E29" s="51">
        <v>0.91</v>
      </c>
      <c r="F29" s="51">
        <v>0.3</v>
      </c>
      <c r="G29" s="51">
        <v>0.03</v>
      </c>
      <c r="H29" s="51">
        <v>1.64</v>
      </c>
      <c r="I29" s="51">
        <v>2.2200000000000002</v>
      </c>
      <c r="J29" s="323">
        <v>0.03</v>
      </c>
    </row>
    <row r="30" spans="1:10" s="4" customFormat="1" ht="15" customHeight="1" x14ac:dyDescent="0.2">
      <c r="A30" s="18">
        <v>28</v>
      </c>
      <c r="B30" s="19" t="s">
        <v>415</v>
      </c>
      <c r="C30" s="49">
        <v>274.63</v>
      </c>
      <c r="D30" s="49">
        <v>36518.980000000003</v>
      </c>
      <c r="E30" s="51">
        <v>0.88</v>
      </c>
      <c r="F30" s="51">
        <v>1.04</v>
      </c>
      <c r="G30" s="51">
        <v>0.28999999999999998</v>
      </c>
      <c r="H30" s="51">
        <v>2.0699999999999998</v>
      </c>
      <c r="I30" s="51">
        <v>-13.81</v>
      </c>
      <c r="J30" s="323">
        <v>0.03</v>
      </c>
    </row>
    <row r="31" spans="1:10" s="4" customFormat="1" ht="15" customHeight="1" x14ac:dyDescent="0.2">
      <c r="A31" s="18">
        <v>29</v>
      </c>
      <c r="B31" s="19" t="s">
        <v>416</v>
      </c>
      <c r="C31" s="49">
        <v>6207.41</v>
      </c>
      <c r="D31" s="49">
        <v>36346.239999999998</v>
      </c>
      <c r="E31" s="51">
        <v>0.88</v>
      </c>
      <c r="F31" s="51">
        <v>0.54</v>
      </c>
      <c r="G31" s="51">
        <v>0.06</v>
      </c>
      <c r="H31" s="51">
        <v>2.19</v>
      </c>
      <c r="I31" s="51">
        <v>-0.04</v>
      </c>
      <c r="J31" s="323">
        <v>0.04</v>
      </c>
    </row>
    <row r="32" spans="1:10" s="4" customFormat="1" ht="15" customHeight="1" x14ac:dyDescent="0.2">
      <c r="A32" s="18">
        <v>30</v>
      </c>
      <c r="B32" s="19" t="s">
        <v>417</v>
      </c>
      <c r="C32" s="49">
        <v>39.94</v>
      </c>
      <c r="D32" s="49">
        <v>35858.74</v>
      </c>
      <c r="E32" s="51">
        <v>0.87</v>
      </c>
      <c r="F32" s="51">
        <v>0.75</v>
      </c>
      <c r="G32" s="51">
        <v>0.17</v>
      </c>
      <c r="H32" s="51">
        <v>2.02</v>
      </c>
      <c r="I32" s="51">
        <v>-5.83</v>
      </c>
      <c r="J32" s="323">
        <v>0.02</v>
      </c>
    </row>
    <row r="33" spans="1:10" s="4" customFormat="1" ht="15" customHeight="1" x14ac:dyDescent="0.2">
      <c r="A33" s="18">
        <v>31</v>
      </c>
      <c r="B33" s="19" t="s">
        <v>418</v>
      </c>
      <c r="C33" s="49">
        <v>241.72</v>
      </c>
      <c r="D33" s="49">
        <v>35277.4</v>
      </c>
      <c r="E33" s="51">
        <v>0.85</v>
      </c>
      <c r="F33" s="51">
        <v>1.38</v>
      </c>
      <c r="G33" s="51">
        <v>0.28999999999999998</v>
      </c>
      <c r="H33" s="51">
        <v>2.23</v>
      </c>
      <c r="I33" s="51">
        <v>-11.07</v>
      </c>
      <c r="J33" s="323">
        <v>0.03</v>
      </c>
    </row>
    <row r="34" spans="1:10" s="4" customFormat="1" ht="15" customHeight="1" x14ac:dyDescent="0.2">
      <c r="A34" s="18">
        <v>32</v>
      </c>
      <c r="B34" s="19" t="s">
        <v>419</v>
      </c>
      <c r="C34" s="49">
        <v>289.37</v>
      </c>
      <c r="D34" s="49">
        <v>35274.97</v>
      </c>
      <c r="E34" s="51">
        <v>0.85</v>
      </c>
      <c r="F34" s="51">
        <v>0.98</v>
      </c>
      <c r="G34" s="51">
        <v>0.23</v>
      </c>
      <c r="H34" s="51">
        <v>2.09</v>
      </c>
      <c r="I34" s="51">
        <v>-3.49</v>
      </c>
      <c r="J34" s="323">
        <v>0.04</v>
      </c>
    </row>
    <row r="35" spans="1:10" s="4" customFormat="1" ht="15" customHeight="1" x14ac:dyDescent="0.2">
      <c r="A35" s="18">
        <v>33</v>
      </c>
      <c r="B35" s="19" t="s">
        <v>420</v>
      </c>
      <c r="C35" s="49">
        <v>88.78</v>
      </c>
      <c r="D35" s="49">
        <v>35241.74</v>
      </c>
      <c r="E35" s="51">
        <v>0.85</v>
      </c>
      <c r="F35" s="51">
        <v>1</v>
      </c>
      <c r="G35" s="51">
        <v>0.13</v>
      </c>
      <c r="H35" s="51">
        <v>2.63</v>
      </c>
      <c r="I35" s="51">
        <v>4.84</v>
      </c>
      <c r="J35" s="323">
        <v>0.03</v>
      </c>
    </row>
    <row r="36" spans="1:10" s="4" customFormat="1" ht="15" customHeight="1" x14ac:dyDescent="0.2">
      <c r="A36" s="18">
        <v>34</v>
      </c>
      <c r="B36" s="19" t="s">
        <v>421</v>
      </c>
      <c r="C36" s="49">
        <v>461.63</v>
      </c>
      <c r="D36" s="49">
        <v>34732.69</v>
      </c>
      <c r="E36" s="51">
        <v>0.84</v>
      </c>
      <c r="F36" s="51">
        <v>1.43</v>
      </c>
      <c r="G36" s="51">
        <v>0.14000000000000001</v>
      </c>
      <c r="H36" s="51">
        <v>4.57</v>
      </c>
      <c r="I36" s="51">
        <v>2.42</v>
      </c>
      <c r="J36" s="323">
        <v>0.06</v>
      </c>
    </row>
    <row r="37" spans="1:10" s="4" customFormat="1" ht="15" customHeight="1" x14ac:dyDescent="0.2">
      <c r="A37" s="18">
        <v>35</v>
      </c>
      <c r="B37" s="19" t="s">
        <v>422</v>
      </c>
      <c r="C37" s="49">
        <v>2255.0700000000002</v>
      </c>
      <c r="D37" s="49">
        <v>33758.410000000003</v>
      </c>
      <c r="E37" s="51">
        <v>0.82</v>
      </c>
      <c r="F37" s="51">
        <v>0.83</v>
      </c>
      <c r="G37" s="51">
        <v>0.11</v>
      </c>
      <c r="H37" s="51">
        <v>3.06</v>
      </c>
      <c r="I37" s="51">
        <v>-1.25</v>
      </c>
      <c r="J37" s="323">
        <v>0.03</v>
      </c>
    </row>
    <row r="38" spans="1:10" s="4" customFormat="1" ht="15" customHeight="1" x14ac:dyDescent="0.2">
      <c r="A38" s="18">
        <v>36</v>
      </c>
      <c r="B38" s="19" t="s">
        <v>423</v>
      </c>
      <c r="C38" s="49">
        <v>577.47</v>
      </c>
      <c r="D38" s="49">
        <v>33095.949999999997</v>
      </c>
      <c r="E38" s="51">
        <v>0.8</v>
      </c>
      <c r="F38" s="51">
        <v>1.28</v>
      </c>
      <c r="G38" s="51">
        <v>0.22</v>
      </c>
      <c r="H38" s="51">
        <v>3.44</v>
      </c>
      <c r="I38" s="51">
        <v>-19.940000000000001</v>
      </c>
      <c r="J38" s="323">
        <v>0.03</v>
      </c>
    </row>
    <row r="39" spans="1:10" s="4" customFormat="1" ht="15" customHeight="1" x14ac:dyDescent="0.2">
      <c r="A39" s="18">
        <v>37</v>
      </c>
      <c r="B39" s="19" t="s">
        <v>424</v>
      </c>
      <c r="C39" s="49">
        <v>131.52000000000001</v>
      </c>
      <c r="D39" s="49">
        <v>32888.11</v>
      </c>
      <c r="E39" s="51">
        <v>0.79</v>
      </c>
      <c r="F39" s="51">
        <v>1.24</v>
      </c>
      <c r="G39" s="51">
        <v>0.28999999999999998</v>
      </c>
      <c r="H39" s="51">
        <v>2.2999999999999998</v>
      </c>
      <c r="I39" s="51">
        <v>-18.399999999999999</v>
      </c>
      <c r="J39" s="323">
        <v>0.03</v>
      </c>
    </row>
    <row r="40" spans="1:10" s="4" customFormat="1" ht="15" customHeight="1" x14ac:dyDescent="0.2">
      <c r="A40" s="18">
        <v>38</v>
      </c>
      <c r="B40" s="19" t="s">
        <v>425</v>
      </c>
      <c r="C40" s="49">
        <v>79.569999999999993</v>
      </c>
      <c r="D40" s="49">
        <v>32682.639999999999</v>
      </c>
      <c r="E40" s="51">
        <v>0.79</v>
      </c>
      <c r="F40" s="51">
        <v>1.36</v>
      </c>
      <c r="G40" s="51">
        <v>0.32</v>
      </c>
      <c r="H40" s="51">
        <v>3.43</v>
      </c>
      <c r="I40" s="51">
        <v>-10.02</v>
      </c>
      <c r="J40" s="323">
        <v>0.05</v>
      </c>
    </row>
    <row r="41" spans="1:10" s="4" customFormat="1" ht="27" customHeight="1" x14ac:dyDescent="0.2">
      <c r="A41" s="18">
        <v>39</v>
      </c>
      <c r="B41" s="19" t="s">
        <v>426</v>
      </c>
      <c r="C41" s="49">
        <v>224.53</v>
      </c>
      <c r="D41" s="49">
        <v>32166.880000000001</v>
      </c>
      <c r="E41" s="51">
        <v>0.78</v>
      </c>
      <c r="F41" s="51">
        <v>1.47</v>
      </c>
      <c r="G41" s="51">
        <v>0.24</v>
      </c>
      <c r="H41" s="51">
        <v>3.28</v>
      </c>
      <c r="I41" s="51">
        <v>-4.03</v>
      </c>
      <c r="J41" s="323">
        <v>0.03</v>
      </c>
    </row>
    <row r="42" spans="1:10" s="4" customFormat="1" ht="15" customHeight="1" x14ac:dyDescent="0.2">
      <c r="A42" s="18">
        <v>40</v>
      </c>
      <c r="B42" s="19" t="s">
        <v>427</v>
      </c>
      <c r="C42" s="49">
        <v>161.04</v>
      </c>
      <c r="D42" s="49">
        <v>31921.01</v>
      </c>
      <c r="E42" s="51">
        <v>0.77</v>
      </c>
      <c r="F42" s="51">
        <v>0.91</v>
      </c>
      <c r="G42" s="51">
        <v>0.18</v>
      </c>
      <c r="H42" s="51">
        <v>2.15</v>
      </c>
      <c r="I42" s="51">
        <v>-3.79</v>
      </c>
      <c r="J42" s="323">
        <v>0.03</v>
      </c>
    </row>
    <row r="43" spans="1:10" s="4" customFormat="1" ht="27" customHeight="1" x14ac:dyDescent="0.2">
      <c r="A43" s="18">
        <v>41</v>
      </c>
      <c r="B43" s="19" t="s">
        <v>428</v>
      </c>
      <c r="C43" s="49">
        <v>83.01</v>
      </c>
      <c r="D43" s="49">
        <v>30814.95</v>
      </c>
      <c r="E43" s="51">
        <v>0.74</v>
      </c>
      <c r="F43" s="51">
        <v>0.65</v>
      </c>
      <c r="G43" s="51">
        <v>7.0000000000000007E-2</v>
      </c>
      <c r="H43" s="51">
        <v>2.4700000000000002</v>
      </c>
      <c r="I43" s="51">
        <v>0.47</v>
      </c>
      <c r="J43" s="323">
        <v>0.03</v>
      </c>
    </row>
    <row r="44" spans="1:10" s="4" customFormat="1" ht="15" customHeight="1" x14ac:dyDescent="0.2">
      <c r="A44" s="18">
        <v>42</v>
      </c>
      <c r="B44" s="19" t="s">
        <v>429</v>
      </c>
      <c r="C44" s="49">
        <v>27.27</v>
      </c>
      <c r="D44" s="49">
        <v>29809.87</v>
      </c>
      <c r="E44" s="51">
        <v>0.72</v>
      </c>
      <c r="F44" s="51">
        <v>1.1499999999999999</v>
      </c>
      <c r="G44" s="51">
        <v>0.22</v>
      </c>
      <c r="H44" s="51">
        <v>3.78</v>
      </c>
      <c r="I44" s="51">
        <v>-9.6</v>
      </c>
      <c r="J44" s="323">
        <v>0.03</v>
      </c>
    </row>
    <row r="45" spans="1:10" s="4" customFormat="1" ht="27" customHeight="1" x14ac:dyDescent="0.2">
      <c r="A45" s="18">
        <v>43</v>
      </c>
      <c r="B45" s="19" t="s">
        <v>430</v>
      </c>
      <c r="C45" s="49">
        <v>9711.81</v>
      </c>
      <c r="D45" s="49">
        <v>29581.200000000001</v>
      </c>
      <c r="E45" s="51">
        <v>0.71</v>
      </c>
      <c r="F45" s="51">
        <v>1.22</v>
      </c>
      <c r="G45" s="51">
        <v>0.18</v>
      </c>
      <c r="H45" s="51">
        <v>5.07</v>
      </c>
      <c r="I45" s="51">
        <v>-9.7200000000000006</v>
      </c>
      <c r="J45" s="323">
        <v>0.04</v>
      </c>
    </row>
    <row r="46" spans="1:10" s="4" customFormat="1" ht="27" customHeight="1" x14ac:dyDescent="0.2">
      <c r="A46" s="18">
        <v>44</v>
      </c>
      <c r="B46" s="19" t="s">
        <v>431</v>
      </c>
      <c r="C46" s="49">
        <v>85.34</v>
      </c>
      <c r="D46" s="49">
        <v>27777.38</v>
      </c>
      <c r="E46" s="51">
        <v>0.67</v>
      </c>
      <c r="F46" s="51">
        <v>2.1</v>
      </c>
      <c r="G46" s="51">
        <v>0.28999999999999998</v>
      </c>
      <c r="H46" s="51">
        <v>7.09</v>
      </c>
      <c r="I46" s="51">
        <v>-2.6</v>
      </c>
      <c r="J46" s="323">
        <v>0.06</v>
      </c>
    </row>
    <row r="47" spans="1:10" s="4" customFormat="1" ht="27" customHeight="1" x14ac:dyDescent="0.2">
      <c r="A47" s="18">
        <v>45</v>
      </c>
      <c r="B47" s="19" t="s">
        <v>432</v>
      </c>
      <c r="C47" s="49">
        <v>96.05</v>
      </c>
      <c r="D47" s="49">
        <v>25129.360000000001</v>
      </c>
      <c r="E47" s="51">
        <v>0.61</v>
      </c>
      <c r="F47" s="51">
        <v>0.67</v>
      </c>
      <c r="G47" s="51">
        <v>0.13</v>
      </c>
      <c r="H47" s="51">
        <v>2.37</v>
      </c>
      <c r="I47" s="51">
        <v>2.85</v>
      </c>
      <c r="J47" s="323">
        <v>0.03</v>
      </c>
    </row>
    <row r="48" spans="1:10" s="4" customFormat="1" ht="39" customHeight="1" x14ac:dyDescent="0.2">
      <c r="A48" s="18">
        <v>46</v>
      </c>
      <c r="B48" s="19" t="s">
        <v>433</v>
      </c>
      <c r="C48" s="49">
        <v>414.19</v>
      </c>
      <c r="D48" s="49">
        <v>25092.27</v>
      </c>
      <c r="E48" s="51">
        <v>0.61</v>
      </c>
      <c r="F48" s="51">
        <v>1.32</v>
      </c>
      <c r="G48" s="51">
        <v>0.3</v>
      </c>
      <c r="H48" s="51">
        <v>3.17</v>
      </c>
      <c r="I48" s="51">
        <v>-3.06</v>
      </c>
      <c r="J48" s="323">
        <v>0.04</v>
      </c>
    </row>
    <row r="49" spans="1:10" s="4" customFormat="1" ht="15" customHeight="1" x14ac:dyDescent="0.2">
      <c r="A49" s="18">
        <v>47</v>
      </c>
      <c r="B49" s="19" t="s">
        <v>434</v>
      </c>
      <c r="C49" s="49">
        <v>101.87</v>
      </c>
      <c r="D49" s="49">
        <v>24730.22</v>
      </c>
      <c r="E49" s="51">
        <v>0.6</v>
      </c>
      <c r="F49" s="51">
        <v>1.49</v>
      </c>
      <c r="G49" s="51">
        <v>0.27</v>
      </c>
      <c r="H49" s="51">
        <v>2.9</v>
      </c>
      <c r="I49" s="51">
        <v>1.51</v>
      </c>
      <c r="J49" s="323">
        <v>0.03</v>
      </c>
    </row>
    <row r="50" spans="1:10" s="4" customFormat="1" ht="15" customHeight="1" x14ac:dyDescent="0.2">
      <c r="A50" s="18">
        <v>48</v>
      </c>
      <c r="B50" s="19" t="s">
        <v>435</v>
      </c>
      <c r="C50" s="49">
        <v>1849.61</v>
      </c>
      <c r="D50" s="49">
        <v>22908.32</v>
      </c>
      <c r="E50" s="51">
        <v>0.55000000000000004</v>
      </c>
      <c r="F50" s="51">
        <v>0.36</v>
      </c>
      <c r="G50" s="51">
        <v>0.03</v>
      </c>
      <c r="H50" s="51">
        <v>1.93</v>
      </c>
      <c r="I50" s="51">
        <v>2.4</v>
      </c>
      <c r="J50" s="323">
        <v>0.04</v>
      </c>
    </row>
    <row r="51" spans="1:10" s="4" customFormat="1" ht="27" customHeight="1" x14ac:dyDescent="0.2">
      <c r="A51" s="18">
        <v>49</v>
      </c>
      <c r="B51" s="19" t="s">
        <v>436</v>
      </c>
      <c r="C51" s="49">
        <v>2169.25</v>
      </c>
      <c r="D51" s="49">
        <v>21483.41</v>
      </c>
      <c r="E51" s="51">
        <v>0.52</v>
      </c>
      <c r="F51" s="51">
        <v>1.46</v>
      </c>
      <c r="G51" s="51">
        <v>0.19</v>
      </c>
      <c r="H51" s="51">
        <v>5.74</v>
      </c>
      <c r="I51" s="51">
        <v>-26.47</v>
      </c>
      <c r="J51" s="323">
        <v>0.04</v>
      </c>
    </row>
    <row r="52" spans="1:10" s="4" customFormat="1" ht="27" customHeight="1" x14ac:dyDescent="0.2">
      <c r="A52" s="18">
        <v>50</v>
      </c>
      <c r="B52" s="19" t="s">
        <v>437</v>
      </c>
      <c r="C52" s="49">
        <v>1523.82</v>
      </c>
      <c r="D52" s="49">
        <v>16736.68</v>
      </c>
      <c r="E52" s="51">
        <v>0.4</v>
      </c>
      <c r="F52" s="51">
        <v>1.43</v>
      </c>
      <c r="G52" s="51">
        <v>0.12</v>
      </c>
      <c r="H52" s="51">
        <v>7.83</v>
      </c>
      <c r="I52" s="51">
        <v>-10.86</v>
      </c>
      <c r="J52" s="323">
        <v>0.1</v>
      </c>
    </row>
    <row r="53" spans="1:10" s="4" customFormat="1" ht="24.75" customHeight="1" x14ac:dyDescent="0.2">
      <c r="A53" s="347" t="s">
        <v>438</v>
      </c>
      <c r="B53" s="347"/>
      <c r="C53" s="347"/>
      <c r="D53" s="347"/>
      <c r="E53" s="347"/>
      <c r="F53" s="347"/>
      <c r="G53" s="347"/>
      <c r="H53" s="347"/>
      <c r="I53" s="347"/>
      <c r="J53" s="347"/>
    </row>
    <row r="54" spans="1:10" s="4" customFormat="1" ht="24" customHeight="1" x14ac:dyDescent="0.2">
      <c r="A54" s="347" t="s">
        <v>380</v>
      </c>
      <c r="B54" s="347"/>
      <c r="C54" s="347"/>
      <c r="D54" s="347"/>
      <c r="E54" s="347"/>
      <c r="F54" s="347"/>
      <c r="G54" s="347"/>
      <c r="H54" s="347"/>
      <c r="I54" s="347"/>
      <c r="J54" s="347"/>
    </row>
    <row r="55" spans="1:10" s="4" customFormat="1" ht="13.5" customHeight="1" x14ac:dyDescent="0.2">
      <c r="A55" s="347" t="s">
        <v>439</v>
      </c>
      <c r="B55" s="347"/>
      <c r="C55" s="347"/>
      <c r="D55" s="347"/>
      <c r="E55" s="347"/>
      <c r="F55" s="347"/>
      <c r="G55" s="347"/>
      <c r="H55" s="347"/>
      <c r="I55" s="347"/>
      <c r="J55" s="347"/>
    </row>
    <row r="56" spans="1:10" s="4" customFormat="1" ht="24" customHeight="1" x14ac:dyDescent="0.2">
      <c r="A56" s="347" t="s">
        <v>382</v>
      </c>
      <c r="B56" s="347"/>
      <c r="C56" s="347"/>
      <c r="D56" s="347"/>
      <c r="E56" s="347"/>
      <c r="F56" s="347"/>
      <c r="G56" s="347"/>
      <c r="H56" s="347"/>
      <c r="I56" s="347"/>
      <c r="J56" s="347"/>
    </row>
    <row r="57" spans="1:10" s="4" customFormat="1" ht="13.5" customHeight="1" x14ac:dyDescent="0.2">
      <c r="A57" s="347" t="s">
        <v>440</v>
      </c>
      <c r="B57" s="347"/>
      <c r="C57" s="347"/>
      <c r="D57" s="347"/>
      <c r="E57" s="347"/>
      <c r="F57" s="347"/>
      <c r="G57" s="347"/>
      <c r="H57" s="347"/>
      <c r="I57" s="347"/>
      <c r="J57" s="347"/>
    </row>
    <row r="58" spans="1:10" s="4" customFormat="1" ht="13.5" customHeight="1" x14ac:dyDescent="0.2">
      <c r="A58" s="347" t="s">
        <v>441</v>
      </c>
      <c r="B58" s="347"/>
      <c r="C58" s="347"/>
      <c r="D58" s="347"/>
      <c r="E58" s="347"/>
      <c r="F58" s="347"/>
      <c r="G58" s="347"/>
      <c r="H58" s="347"/>
      <c r="I58" s="347"/>
      <c r="J58" s="347"/>
    </row>
    <row r="59" spans="1:10" s="4" customFormat="1" ht="26.1" customHeight="1" x14ac:dyDescent="0.2">
      <c r="J59" s="309"/>
    </row>
  </sheetData>
  <mergeCells count="7">
    <mergeCell ref="A58:J58"/>
    <mergeCell ref="A1:K1"/>
    <mergeCell ref="A53:J53"/>
    <mergeCell ref="A54:J54"/>
    <mergeCell ref="A55:J55"/>
    <mergeCell ref="A56:J56"/>
    <mergeCell ref="A57:J57"/>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8"/>
  <sheetViews>
    <sheetView topLeftCell="A37" zoomScaleNormal="100" workbookViewId="0">
      <selection activeCell="A47" sqref="A47:H47"/>
    </sheetView>
  </sheetViews>
  <sheetFormatPr defaultColWidth="6.140625" defaultRowHeight="12.75" x14ac:dyDescent="0.2"/>
  <cols>
    <col min="1" max="1" width="6.7109375" customWidth="1"/>
    <col min="2" max="2" width="42.42578125" bestFit="1" customWidth="1"/>
    <col min="3" max="3" width="8" bestFit="1" customWidth="1"/>
    <col min="4" max="4" width="15.140625" bestFit="1" customWidth="1"/>
    <col min="5" max="5" width="8.5703125" bestFit="1" customWidth="1"/>
    <col min="6" max="7" width="5" bestFit="1" customWidth="1"/>
    <col min="8" max="9" width="8.5703125" bestFit="1" customWidth="1"/>
  </cols>
  <sheetData>
    <row r="1" spans="1:9" ht="15.75" customHeight="1" x14ac:dyDescent="0.25">
      <c r="A1" s="52" t="s">
        <v>442</v>
      </c>
    </row>
    <row r="2" spans="1:9" s="4" customFormat="1" ht="43.5" customHeight="1" x14ac:dyDescent="0.2">
      <c r="A2" s="44" t="s">
        <v>443</v>
      </c>
      <c r="B2" s="98" t="s">
        <v>339</v>
      </c>
      <c r="C2" s="98" t="s">
        <v>444</v>
      </c>
      <c r="D2" s="98" t="s">
        <v>445</v>
      </c>
      <c r="E2" s="98" t="s">
        <v>446</v>
      </c>
      <c r="F2" s="98" t="s">
        <v>343</v>
      </c>
      <c r="G2" s="98" t="s">
        <v>447</v>
      </c>
      <c r="H2" s="98" t="s">
        <v>448</v>
      </c>
      <c r="I2" s="98" t="s">
        <v>449</v>
      </c>
    </row>
    <row r="3" spans="1:9" s="4" customFormat="1" ht="18" customHeight="1" x14ac:dyDescent="0.2">
      <c r="A3" s="132">
        <v>1</v>
      </c>
      <c r="B3" s="133" t="s">
        <v>450</v>
      </c>
      <c r="C3" s="134">
        <v>633847.43999999994</v>
      </c>
      <c r="D3" s="134">
        <v>106149.63</v>
      </c>
      <c r="E3" s="135">
        <v>2.81</v>
      </c>
      <c r="F3" s="135">
        <v>1.59</v>
      </c>
      <c r="G3" s="135">
        <v>0.32</v>
      </c>
      <c r="H3" s="136">
        <v>2.2599999999999998</v>
      </c>
      <c r="I3" s="135">
        <v>-18.53</v>
      </c>
    </row>
    <row r="4" spans="1:9" s="4" customFormat="1" ht="18" customHeight="1" x14ac:dyDescent="0.2">
      <c r="A4" s="132">
        <v>2</v>
      </c>
      <c r="B4" s="133" t="s">
        <v>451</v>
      </c>
      <c r="C4" s="134">
        <v>218419.85</v>
      </c>
      <c r="D4" s="138">
        <v>29538.86</v>
      </c>
      <c r="E4" s="135">
        <v>0.78</v>
      </c>
      <c r="F4" s="135">
        <v>1.2</v>
      </c>
      <c r="G4" s="135">
        <v>0.16</v>
      </c>
      <c r="H4" s="136">
        <v>1.77</v>
      </c>
      <c r="I4" s="135">
        <v>-6.36</v>
      </c>
    </row>
    <row r="5" spans="1:9" s="4" customFormat="1" ht="18" customHeight="1" x14ac:dyDescent="0.2">
      <c r="A5" s="132">
        <v>3</v>
      </c>
      <c r="B5" s="133" t="s">
        <v>452</v>
      </c>
      <c r="C5" s="134">
        <v>122382.55</v>
      </c>
      <c r="D5" s="134">
        <v>137693.69</v>
      </c>
      <c r="E5" s="135">
        <v>3.65</v>
      </c>
      <c r="F5" s="135">
        <v>0.9</v>
      </c>
      <c r="G5" s="135">
        <v>0.24</v>
      </c>
      <c r="H5" s="136">
        <v>2.06</v>
      </c>
      <c r="I5" s="135">
        <v>-6.3</v>
      </c>
    </row>
    <row r="6" spans="1:9" s="4" customFormat="1" ht="18" customHeight="1" x14ac:dyDescent="0.2">
      <c r="A6" s="132">
        <v>4</v>
      </c>
      <c r="B6" s="133" t="s">
        <v>453</v>
      </c>
      <c r="C6" s="138">
        <v>38285.75</v>
      </c>
      <c r="D6" s="138">
        <v>46692.09</v>
      </c>
      <c r="E6" s="135">
        <v>1.24</v>
      </c>
      <c r="F6" s="135">
        <v>0.74</v>
      </c>
      <c r="G6" s="135">
        <v>0.08</v>
      </c>
      <c r="H6" s="136">
        <v>1.74</v>
      </c>
      <c r="I6" s="135">
        <v>-12.67</v>
      </c>
    </row>
    <row r="7" spans="1:9" s="4" customFormat="1" ht="18" customHeight="1" x14ac:dyDescent="0.2">
      <c r="A7" s="132">
        <v>5</v>
      </c>
      <c r="B7" s="133" t="s">
        <v>454</v>
      </c>
      <c r="C7" s="138">
        <v>54355.39</v>
      </c>
      <c r="D7" s="134">
        <v>415179.04</v>
      </c>
      <c r="E7" s="135">
        <v>11</v>
      </c>
      <c r="F7" s="135">
        <v>0.65</v>
      </c>
      <c r="G7" s="135">
        <v>0.24</v>
      </c>
      <c r="H7" s="136">
        <v>2.2799999999999998</v>
      </c>
      <c r="I7" s="135">
        <v>-4.93</v>
      </c>
    </row>
    <row r="8" spans="1:9" s="4" customFormat="1" ht="18" customHeight="1" x14ac:dyDescent="0.2">
      <c r="A8" s="132">
        <v>6</v>
      </c>
      <c r="B8" s="133" t="s">
        <v>455</v>
      </c>
      <c r="C8" s="138">
        <v>28038.959999999999</v>
      </c>
      <c r="D8" s="138">
        <v>21214.61</v>
      </c>
      <c r="E8" s="135">
        <v>0.56000000000000005</v>
      </c>
      <c r="F8" s="135">
        <v>1.17</v>
      </c>
      <c r="G8" s="135">
        <v>0.18</v>
      </c>
      <c r="H8" s="136">
        <v>2.42</v>
      </c>
      <c r="I8" s="135">
        <v>1.96</v>
      </c>
    </row>
    <row r="9" spans="1:9" s="4" customFormat="1" ht="18" customHeight="1" x14ac:dyDescent="0.2">
      <c r="A9" s="132">
        <v>7</v>
      </c>
      <c r="B9" s="133" t="s">
        <v>456</v>
      </c>
      <c r="C9" s="138">
        <v>34347.199999999997</v>
      </c>
      <c r="D9" s="134">
        <v>288211.28000000003</v>
      </c>
      <c r="E9" s="135">
        <v>7.64</v>
      </c>
      <c r="F9" s="135">
        <v>1.21</v>
      </c>
      <c r="G9" s="135">
        <v>0.37</v>
      </c>
      <c r="H9" s="136">
        <v>1.79</v>
      </c>
      <c r="I9" s="135">
        <v>0.83</v>
      </c>
    </row>
    <row r="10" spans="1:9" s="4" customFormat="1" ht="18" customHeight="1" x14ac:dyDescent="0.2">
      <c r="A10" s="132">
        <v>8</v>
      </c>
      <c r="B10" s="133" t="s">
        <v>457</v>
      </c>
      <c r="C10" s="138">
        <v>15104</v>
      </c>
      <c r="D10" s="138">
        <v>50401.78</v>
      </c>
      <c r="E10" s="135">
        <v>1.34</v>
      </c>
      <c r="F10" s="135">
        <v>0.63</v>
      </c>
      <c r="G10" s="135">
        <v>0.17</v>
      </c>
      <c r="H10" s="136">
        <v>1.9</v>
      </c>
      <c r="I10" s="135">
        <v>-11.06</v>
      </c>
    </row>
    <row r="11" spans="1:9" s="4" customFormat="1" ht="18" customHeight="1" x14ac:dyDescent="0.2">
      <c r="A11" s="132">
        <v>9</v>
      </c>
      <c r="B11" s="133" t="s">
        <v>458</v>
      </c>
      <c r="C11" s="138">
        <v>21646.49</v>
      </c>
      <c r="D11" s="134">
        <v>228389.37</v>
      </c>
      <c r="E11" s="135">
        <v>6.05</v>
      </c>
      <c r="F11" s="135">
        <v>1.39</v>
      </c>
      <c r="G11" s="135">
        <v>0.27</v>
      </c>
      <c r="H11" s="136">
        <v>2.87</v>
      </c>
      <c r="I11" s="135">
        <v>0.82</v>
      </c>
    </row>
    <row r="12" spans="1:9" s="4" customFormat="1" ht="18" customHeight="1" x14ac:dyDescent="0.2">
      <c r="A12" s="132">
        <v>10</v>
      </c>
      <c r="B12" s="133" t="s">
        <v>459</v>
      </c>
      <c r="C12" s="138">
        <v>62159.63</v>
      </c>
      <c r="D12" s="138">
        <v>87529.43</v>
      </c>
      <c r="E12" s="135">
        <v>2.3199999999999998</v>
      </c>
      <c r="F12" s="135">
        <v>1.08</v>
      </c>
      <c r="G12" s="135">
        <v>0.32</v>
      </c>
      <c r="H12" s="136">
        <v>1.81</v>
      </c>
      <c r="I12" s="135">
        <v>-12.4</v>
      </c>
    </row>
    <row r="13" spans="1:9" s="4" customFormat="1" ht="18" customHeight="1" x14ac:dyDescent="0.2">
      <c r="A13" s="132">
        <v>11</v>
      </c>
      <c r="B13" s="133" t="s">
        <v>460</v>
      </c>
      <c r="C13" s="134">
        <v>128702.39</v>
      </c>
      <c r="D13" s="138">
        <v>70906.11</v>
      </c>
      <c r="E13" s="135">
        <v>1.88</v>
      </c>
      <c r="F13" s="135">
        <v>0.86</v>
      </c>
      <c r="G13" s="135">
        <v>0.19</v>
      </c>
      <c r="H13" s="136">
        <v>1.76</v>
      </c>
      <c r="I13" s="135">
        <v>13.93</v>
      </c>
    </row>
    <row r="14" spans="1:9" s="4" customFormat="1" ht="18" customHeight="1" x14ac:dyDescent="0.2">
      <c r="A14" s="132">
        <v>12</v>
      </c>
      <c r="B14" s="133" t="s">
        <v>461</v>
      </c>
      <c r="C14" s="138">
        <v>95356.03</v>
      </c>
      <c r="D14" s="134">
        <v>159538.85999999999</v>
      </c>
      <c r="E14" s="135">
        <v>4.2300000000000004</v>
      </c>
      <c r="F14" s="135">
        <v>1.1100000000000001</v>
      </c>
      <c r="G14" s="135">
        <v>0.35</v>
      </c>
      <c r="H14" s="136">
        <v>2.1</v>
      </c>
      <c r="I14" s="135">
        <v>-2.0099999999999998</v>
      </c>
    </row>
    <row r="15" spans="1:9" s="4" customFormat="1" ht="18" customHeight="1" x14ac:dyDescent="0.2">
      <c r="A15" s="132">
        <v>13</v>
      </c>
      <c r="B15" s="133" t="s">
        <v>462</v>
      </c>
      <c r="C15" s="138">
        <v>23992.65</v>
      </c>
      <c r="D15" s="138">
        <v>32904.17</v>
      </c>
      <c r="E15" s="135">
        <v>0.87</v>
      </c>
      <c r="F15" s="135">
        <v>1.37</v>
      </c>
      <c r="G15" s="135">
        <v>0.23</v>
      </c>
      <c r="H15" s="136">
        <v>1.08</v>
      </c>
      <c r="I15" s="135">
        <v>-7.41</v>
      </c>
    </row>
    <row r="16" spans="1:9" s="4" customFormat="1" ht="18" customHeight="1" x14ac:dyDescent="0.2">
      <c r="A16" s="132">
        <v>14</v>
      </c>
      <c r="B16" s="133" t="s">
        <v>463</v>
      </c>
      <c r="C16" s="138">
        <v>9591.98</v>
      </c>
      <c r="D16" s="138">
        <v>55714.15</v>
      </c>
      <c r="E16" s="135">
        <v>1.48</v>
      </c>
      <c r="F16" s="135">
        <v>0.85</v>
      </c>
      <c r="G16" s="135">
        <v>0.21</v>
      </c>
      <c r="H16" s="136">
        <v>1.85</v>
      </c>
      <c r="I16" s="135">
        <v>-5.1100000000000003</v>
      </c>
    </row>
    <row r="17" spans="1:9" s="4" customFormat="1" ht="18" customHeight="1" x14ac:dyDescent="0.2">
      <c r="A17" s="132">
        <v>15</v>
      </c>
      <c r="B17" s="133" t="s">
        <v>464</v>
      </c>
      <c r="C17" s="138">
        <v>27848.13</v>
      </c>
      <c r="D17" s="138">
        <v>58535.77</v>
      </c>
      <c r="E17" s="135">
        <v>1.55</v>
      </c>
      <c r="F17" s="135">
        <v>0.63</v>
      </c>
      <c r="G17" s="135">
        <v>0.08</v>
      </c>
      <c r="H17" s="136">
        <v>2.88</v>
      </c>
      <c r="I17" s="135">
        <v>-3.05</v>
      </c>
    </row>
    <row r="18" spans="1:9" s="4" customFormat="1" ht="18" customHeight="1" x14ac:dyDescent="0.2">
      <c r="A18" s="132">
        <v>16</v>
      </c>
      <c r="B18" s="133" t="s">
        <v>465</v>
      </c>
      <c r="C18" s="134">
        <v>199870.01</v>
      </c>
      <c r="D18" s="138">
        <v>38352.14</v>
      </c>
      <c r="E18" s="135">
        <v>1.02</v>
      </c>
      <c r="F18" s="135">
        <v>1.22</v>
      </c>
      <c r="G18" s="135">
        <v>0.18</v>
      </c>
      <c r="H18" s="136">
        <v>1.67</v>
      </c>
      <c r="I18" s="135">
        <v>-15.8</v>
      </c>
    </row>
    <row r="19" spans="1:9" s="4" customFormat="1" ht="18" customHeight="1" x14ac:dyDescent="0.2">
      <c r="A19" s="132">
        <v>17</v>
      </c>
      <c r="B19" s="133" t="s">
        <v>466</v>
      </c>
      <c r="C19" s="134">
        <v>824546.44</v>
      </c>
      <c r="D19" s="138">
        <v>44162.46</v>
      </c>
      <c r="E19" s="135">
        <v>1.17</v>
      </c>
      <c r="F19" s="135">
        <v>1.1599999999999999</v>
      </c>
      <c r="G19" s="135">
        <v>0.22</v>
      </c>
      <c r="H19" s="136">
        <v>1.98</v>
      </c>
      <c r="I19" s="135">
        <v>-4.51</v>
      </c>
    </row>
    <row r="20" spans="1:9" s="4" customFormat="1" ht="18" customHeight="1" x14ac:dyDescent="0.2">
      <c r="A20" s="132">
        <v>18</v>
      </c>
      <c r="B20" s="133" t="s">
        <v>467</v>
      </c>
      <c r="C20" s="138">
        <v>57746.97</v>
      </c>
      <c r="D20" s="138">
        <v>42458.42</v>
      </c>
      <c r="E20" s="135">
        <v>1.1200000000000001</v>
      </c>
      <c r="F20" s="135">
        <v>1.52</v>
      </c>
      <c r="G20" s="135">
        <v>0.32</v>
      </c>
      <c r="H20" s="136">
        <v>2.08</v>
      </c>
      <c r="I20" s="135">
        <v>-24.9</v>
      </c>
    </row>
    <row r="21" spans="1:9" s="4" customFormat="1" ht="18" customHeight="1" x14ac:dyDescent="0.2">
      <c r="A21" s="132">
        <v>19</v>
      </c>
      <c r="B21" s="133" t="s">
        <v>468</v>
      </c>
      <c r="C21" s="138">
        <v>3994.23</v>
      </c>
      <c r="D21" s="138">
        <v>36061.199999999997</v>
      </c>
      <c r="E21" s="135">
        <v>0.96</v>
      </c>
      <c r="F21" s="135">
        <v>0.79</v>
      </c>
      <c r="G21" s="135">
        <v>0.17</v>
      </c>
      <c r="H21" s="136">
        <v>1.57</v>
      </c>
      <c r="I21" s="135">
        <v>-6.19</v>
      </c>
    </row>
    <row r="22" spans="1:9" s="4" customFormat="1" ht="18" customHeight="1" x14ac:dyDescent="0.2">
      <c r="A22" s="132">
        <v>20</v>
      </c>
      <c r="B22" s="133" t="s">
        <v>469</v>
      </c>
      <c r="C22" s="134">
        <v>641661.76</v>
      </c>
      <c r="D22" s="138">
        <v>42539.360000000001</v>
      </c>
      <c r="E22" s="135">
        <v>1.1299999999999999</v>
      </c>
      <c r="F22" s="135">
        <v>0.53</v>
      </c>
      <c r="G22" s="135">
        <v>0.11</v>
      </c>
      <c r="H22" s="136">
        <v>2.06</v>
      </c>
      <c r="I22" s="135">
        <v>-15.63</v>
      </c>
    </row>
    <row r="23" spans="1:9" s="4" customFormat="1" ht="18" customHeight="1" x14ac:dyDescent="0.2">
      <c r="A23" s="132">
        <v>21</v>
      </c>
      <c r="B23" s="133" t="s">
        <v>398</v>
      </c>
      <c r="C23" s="138">
        <v>89245.88</v>
      </c>
      <c r="D23" s="138">
        <v>63503.12</v>
      </c>
      <c r="E23" s="135">
        <v>1.68</v>
      </c>
      <c r="F23" s="135">
        <v>1.05</v>
      </c>
      <c r="G23" s="135">
        <v>0.15</v>
      </c>
      <c r="H23" s="136">
        <v>1.48</v>
      </c>
      <c r="I23" s="135">
        <v>5.65</v>
      </c>
    </row>
    <row r="24" spans="1:9" s="4" customFormat="1" ht="18" customHeight="1" x14ac:dyDescent="0.2">
      <c r="A24" s="132">
        <v>22</v>
      </c>
      <c r="B24" s="133" t="s">
        <v>470</v>
      </c>
      <c r="C24" s="134">
        <v>112648.53</v>
      </c>
      <c r="D24" s="134">
        <v>208395.23</v>
      </c>
      <c r="E24" s="135">
        <v>5.52</v>
      </c>
      <c r="F24" s="135">
        <v>0.52</v>
      </c>
      <c r="G24" s="135">
        <v>0.06</v>
      </c>
      <c r="H24" s="136">
        <v>1.91</v>
      </c>
      <c r="I24" s="135">
        <v>-4.95</v>
      </c>
    </row>
    <row r="25" spans="1:9" s="4" customFormat="1" ht="18" customHeight="1" x14ac:dyDescent="0.2">
      <c r="A25" s="132">
        <v>23</v>
      </c>
      <c r="B25" s="133" t="s">
        <v>471</v>
      </c>
      <c r="C25" s="138">
        <v>60163.08</v>
      </c>
      <c r="D25" s="134">
        <v>259692.28</v>
      </c>
      <c r="E25" s="135">
        <v>6.88</v>
      </c>
      <c r="F25" s="135">
        <v>0.68</v>
      </c>
      <c r="G25" s="135">
        <v>0.12</v>
      </c>
      <c r="H25" s="136">
        <v>1.36</v>
      </c>
      <c r="I25" s="135">
        <v>-18.59</v>
      </c>
    </row>
    <row r="26" spans="1:9" s="4" customFormat="1" ht="18" customHeight="1" x14ac:dyDescent="0.2">
      <c r="A26" s="132">
        <v>24</v>
      </c>
      <c r="B26" s="133" t="s">
        <v>472</v>
      </c>
      <c r="C26" s="134">
        <v>523158.96</v>
      </c>
      <c r="D26" s="134">
        <v>343827.51</v>
      </c>
      <c r="E26" s="135">
        <v>9.11</v>
      </c>
      <c r="F26" s="135">
        <v>1.38</v>
      </c>
      <c r="G26" s="135">
        <v>0.39</v>
      </c>
      <c r="H26" s="136">
        <v>1.93</v>
      </c>
      <c r="I26" s="135">
        <v>-1.32</v>
      </c>
    </row>
    <row r="27" spans="1:9" s="4" customFormat="1" ht="18" customHeight="1" x14ac:dyDescent="0.2">
      <c r="A27" s="132">
        <v>25</v>
      </c>
      <c r="B27" s="133" t="s">
        <v>473</v>
      </c>
      <c r="C27" s="138">
        <v>49050.23</v>
      </c>
      <c r="D27" s="138">
        <v>32840.660000000003</v>
      </c>
      <c r="E27" s="135">
        <v>0.87</v>
      </c>
      <c r="F27" s="135">
        <v>1.26</v>
      </c>
      <c r="G27" s="135">
        <v>0.28000000000000003</v>
      </c>
      <c r="H27" s="136">
        <v>2.13</v>
      </c>
      <c r="I27" s="135">
        <v>-0.22</v>
      </c>
    </row>
    <row r="28" spans="1:9" s="4" customFormat="1" ht="18" customHeight="1" x14ac:dyDescent="0.2">
      <c r="A28" s="132">
        <v>26</v>
      </c>
      <c r="B28" s="133" t="s">
        <v>474</v>
      </c>
      <c r="C28" s="138">
        <v>13151.83</v>
      </c>
      <c r="D28" s="138">
        <v>29529.27</v>
      </c>
      <c r="E28" s="135">
        <v>0.78</v>
      </c>
      <c r="F28" s="135">
        <v>1.17</v>
      </c>
      <c r="G28" s="135">
        <v>0.21</v>
      </c>
      <c r="H28" s="136">
        <v>2.0499999999999998</v>
      </c>
      <c r="I28" s="135">
        <v>-22.55</v>
      </c>
    </row>
    <row r="29" spans="1:9" s="4" customFormat="1" ht="18" customHeight="1" x14ac:dyDescent="0.2">
      <c r="A29" s="132">
        <v>27</v>
      </c>
      <c r="B29" s="133" t="s">
        <v>475</v>
      </c>
      <c r="C29" s="138">
        <v>51378.13</v>
      </c>
      <c r="D29" s="134">
        <v>103493.6</v>
      </c>
      <c r="E29" s="135">
        <v>2.74</v>
      </c>
      <c r="F29" s="135">
        <v>1.27</v>
      </c>
      <c r="G29" s="135">
        <v>0.26</v>
      </c>
      <c r="H29" s="136">
        <v>1.03</v>
      </c>
      <c r="I29" s="135">
        <v>-5.3</v>
      </c>
    </row>
    <row r="30" spans="1:9" s="4" customFormat="1" ht="18" customHeight="1" x14ac:dyDescent="0.2">
      <c r="A30" s="132">
        <v>28</v>
      </c>
      <c r="B30" s="133" t="s">
        <v>476</v>
      </c>
      <c r="C30" s="138">
        <v>37171.97</v>
      </c>
      <c r="D30" s="138">
        <v>36417.94</v>
      </c>
      <c r="E30" s="135">
        <v>0.96</v>
      </c>
      <c r="F30" s="135">
        <v>1.48</v>
      </c>
      <c r="G30" s="135">
        <v>0.25</v>
      </c>
      <c r="H30" s="136">
        <v>1.62</v>
      </c>
      <c r="I30" s="135">
        <v>-10.02</v>
      </c>
    </row>
    <row r="31" spans="1:9" s="4" customFormat="1" ht="18" customHeight="1" x14ac:dyDescent="0.2">
      <c r="A31" s="132">
        <v>29</v>
      </c>
      <c r="B31" s="133" t="s">
        <v>477</v>
      </c>
      <c r="C31" s="138">
        <v>2726.77</v>
      </c>
      <c r="D31" s="138">
        <v>32185.54</v>
      </c>
      <c r="E31" s="135">
        <v>0.85</v>
      </c>
      <c r="F31" s="135">
        <v>0.71</v>
      </c>
      <c r="G31" s="135">
        <v>0.08</v>
      </c>
      <c r="H31" s="136">
        <v>1.47</v>
      </c>
      <c r="I31" s="135">
        <v>-10.61</v>
      </c>
    </row>
    <row r="32" spans="1:9" s="4" customFormat="1" ht="18" customHeight="1" x14ac:dyDescent="0.2">
      <c r="A32" s="132">
        <v>30</v>
      </c>
      <c r="B32" s="133" t="s">
        <v>478</v>
      </c>
      <c r="C32" s="138">
        <v>28936.7</v>
      </c>
      <c r="D32" s="138">
        <v>32882.15</v>
      </c>
      <c r="E32" s="135">
        <v>0.87</v>
      </c>
      <c r="F32" s="135">
        <v>1.02</v>
      </c>
      <c r="G32" s="135">
        <v>0.23</v>
      </c>
      <c r="H32" s="136">
        <v>1.9</v>
      </c>
      <c r="I32" s="135">
        <v>-3.61</v>
      </c>
    </row>
    <row r="33" spans="1:9" s="4" customFormat="1" ht="18" customHeight="1" x14ac:dyDescent="0.2">
      <c r="A33" s="132">
        <v>31</v>
      </c>
      <c r="B33" s="133" t="s">
        <v>479</v>
      </c>
      <c r="C33" s="134">
        <v>620740.92000000004</v>
      </c>
      <c r="D33" s="138">
        <v>32332.9</v>
      </c>
      <c r="E33" s="135">
        <v>0.86</v>
      </c>
      <c r="F33" s="135">
        <v>1.55</v>
      </c>
      <c r="G33" s="135">
        <v>0.25</v>
      </c>
      <c r="H33" s="136">
        <v>2.34</v>
      </c>
      <c r="I33" s="135">
        <v>-0.04</v>
      </c>
    </row>
    <row r="34" spans="1:9" s="4" customFormat="1" ht="18" customHeight="1" x14ac:dyDescent="0.2">
      <c r="A34" s="132">
        <v>32</v>
      </c>
      <c r="B34" s="133" t="s">
        <v>480</v>
      </c>
      <c r="C34" s="138">
        <v>22453.74</v>
      </c>
      <c r="D34" s="134">
        <v>115178.3</v>
      </c>
      <c r="E34" s="135">
        <v>3.05</v>
      </c>
      <c r="F34" s="135">
        <v>0.77</v>
      </c>
      <c r="G34" s="135">
        <v>0.2</v>
      </c>
      <c r="H34" s="136">
        <v>1.84</v>
      </c>
      <c r="I34" s="135">
        <v>-4.2</v>
      </c>
    </row>
    <row r="35" spans="1:9" s="4" customFormat="1" ht="18" customHeight="1" x14ac:dyDescent="0.2">
      <c r="A35" s="132">
        <v>33</v>
      </c>
      <c r="B35" s="133" t="s">
        <v>481</v>
      </c>
      <c r="C35" s="134">
        <v>971180.99</v>
      </c>
      <c r="D35" s="134">
        <v>241088.58</v>
      </c>
      <c r="E35" s="135">
        <v>6.39</v>
      </c>
      <c r="F35" s="135">
        <v>0.91</v>
      </c>
      <c r="G35" s="135">
        <v>0.28000000000000003</v>
      </c>
      <c r="H35" s="136">
        <v>3.14</v>
      </c>
      <c r="I35" s="135">
        <v>-10.76</v>
      </c>
    </row>
    <row r="36" spans="1:9" s="4" customFormat="1" ht="18" customHeight="1" x14ac:dyDescent="0.2">
      <c r="A36" s="132">
        <v>34</v>
      </c>
      <c r="B36" s="133" t="s">
        <v>482</v>
      </c>
      <c r="C36" s="138">
        <v>9604.6299999999992</v>
      </c>
      <c r="D36" s="138">
        <v>25293.31</v>
      </c>
      <c r="E36" s="135">
        <v>0.67</v>
      </c>
      <c r="F36" s="135">
        <v>0.69</v>
      </c>
      <c r="G36" s="135">
        <v>0.13</v>
      </c>
      <c r="H36" s="136">
        <v>2.0699999999999998</v>
      </c>
      <c r="I36" s="135">
        <v>2.77</v>
      </c>
    </row>
    <row r="37" spans="1:9" s="4" customFormat="1" ht="18" customHeight="1" x14ac:dyDescent="0.2">
      <c r="A37" s="132">
        <v>35</v>
      </c>
      <c r="B37" s="133" t="s">
        <v>483</v>
      </c>
      <c r="C37" s="138">
        <v>90482.21</v>
      </c>
      <c r="D37" s="138">
        <v>37750.49</v>
      </c>
      <c r="E37" s="135">
        <v>1</v>
      </c>
      <c r="F37" s="135">
        <v>0.39</v>
      </c>
      <c r="G37" s="135">
        <v>0.05</v>
      </c>
      <c r="H37" s="136">
        <v>1.66</v>
      </c>
      <c r="I37" s="135">
        <v>2.17</v>
      </c>
    </row>
    <row r="38" spans="1:9" s="4" customFormat="1" ht="18" customHeight="1" x14ac:dyDescent="0.2">
      <c r="A38" s="132">
        <v>36</v>
      </c>
      <c r="B38" s="133" t="s">
        <v>484</v>
      </c>
      <c r="C38" s="134">
        <v>216921.4</v>
      </c>
      <c r="D38" s="138">
        <v>21435.03</v>
      </c>
      <c r="E38" s="135">
        <v>0.56999999999999995</v>
      </c>
      <c r="F38" s="135">
        <v>1.42</v>
      </c>
      <c r="G38" s="135">
        <v>0.17</v>
      </c>
      <c r="H38" s="136">
        <v>1.8</v>
      </c>
      <c r="I38" s="135">
        <v>-36.01</v>
      </c>
    </row>
    <row r="39" spans="1:9" s="4" customFormat="1" ht="18" customHeight="1" x14ac:dyDescent="0.2">
      <c r="A39" s="132">
        <v>37</v>
      </c>
      <c r="B39" s="133" t="s">
        <v>485</v>
      </c>
      <c r="C39" s="138">
        <v>8553.36</v>
      </c>
      <c r="D39" s="138">
        <v>35816.58</v>
      </c>
      <c r="E39" s="135">
        <v>0.95</v>
      </c>
      <c r="F39" s="135">
        <v>0.5</v>
      </c>
      <c r="G39" s="135">
        <v>0.05</v>
      </c>
      <c r="H39" s="136">
        <v>2.91</v>
      </c>
      <c r="I39" s="135">
        <v>0.46</v>
      </c>
    </row>
    <row r="40" spans="1:9" s="4" customFormat="1" ht="18" customHeight="1" x14ac:dyDescent="0.2">
      <c r="A40" s="132">
        <v>38</v>
      </c>
      <c r="B40" s="133" t="s">
        <v>486</v>
      </c>
      <c r="C40" s="138">
        <v>46223.18</v>
      </c>
      <c r="D40" s="138">
        <v>34749.86</v>
      </c>
      <c r="E40" s="135">
        <v>0.92</v>
      </c>
      <c r="F40" s="135">
        <v>1.41</v>
      </c>
      <c r="G40" s="135">
        <v>0.12</v>
      </c>
      <c r="H40" s="136">
        <v>1.28</v>
      </c>
      <c r="I40" s="135">
        <v>2.37</v>
      </c>
    </row>
    <row r="41" spans="1:9" s="4" customFormat="1" ht="18" customHeight="1" x14ac:dyDescent="0.2">
      <c r="A41" s="132">
        <v>39</v>
      </c>
      <c r="B41" s="133" t="s">
        <v>487</v>
      </c>
      <c r="C41" s="138">
        <v>41419.040000000001</v>
      </c>
      <c r="D41" s="138">
        <v>24893.32</v>
      </c>
      <c r="E41" s="137">
        <v>0.66</v>
      </c>
      <c r="F41" s="137">
        <v>1.36</v>
      </c>
      <c r="G41" s="137">
        <v>0.28999999999999998</v>
      </c>
      <c r="H41" s="136">
        <v>6.7</v>
      </c>
      <c r="I41" s="137">
        <v>-3.15</v>
      </c>
    </row>
    <row r="42" spans="1:9" s="4" customFormat="1" ht="18" customHeight="1" x14ac:dyDescent="0.2">
      <c r="A42" s="132">
        <v>40</v>
      </c>
      <c r="B42" s="133" t="s">
        <v>488</v>
      </c>
      <c r="C42" s="138">
        <v>9043.69</v>
      </c>
      <c r="D42" s="138">
        <v>71374.039999999994</v>
      </c>
      <c r="E42" s="137">
        <v>1.89</v>
      </c>
      <c r="F42" s="137">
        <v>1.1299999999999999</v>
      </c>
      <c r="G42" s="137">
        <v>0.27</v>
      </c>
      <c r="H42" s="136">
        <v>1.78</v>
      </c>
      <c r="I42" s="137">
        <v>-1.75</v>
      </c>
    </row>
    <row r="43" spans="1:9" s="4" customFormat="1" ht="18.75" customHeight="1" x14ac:dyDescent="0.2">
      <c r="A43" s="394" t="s">
        <v>105</v>
      </c>
      <c r="B43" s="394"/>
      <c r="C43" s="394"/>
      <c r="D43" s="394"/>
      <c r="E43" s="394"/>
      <c r="F43" s="394"/>
      <c r="G43" s="394"/>
      <c r="H43" s="394"/>
    </row>
    <row r="44" spans="1:9" s="4" customFormat="1" ht="18" customHeight="1" x14ac:dyDescent="0.2">
      <c r="A44" s="394" t="s">
        <v>492</v>
      </c>
      <c r="B44" s="394"/>
      <c r="C44" s="394"/>
      <c r="D44" s="394"/>
      <c r="E44" s="394"/>
      <c r="F44" s="394"/>
      <c r="G44" s="394"/>
      <c r="H44" s="394"/>
    </row>
    <row r="45" spans="1:9" s="4" customFormat="1" ht="18" customHeight="1" x14ac:dyDescent="0.2">
      <c r="A45" s="394" t="s">
        <v>489</v>
      </c>
      <c r="B45" s="394"/>
      <c r="C45" s="394"/>
      <c r="D45" s="394"/>
      <c r="E45" s="394"/>
      <c r="F45" s="394"/>
      <c r="G45" s="394"/>
      <c r="H45" s="394"/>
    </row>
    <row r="46" spans="1:9" s="4" customFormat="1" ht="18" customHeight="1" x14ac:dyDescent="0.2">
      <c r="A46" s="394" t="s">
        <v>490</v>
      </c>
      <c r="B46" s="394"/>
      <c r="C46" s="394"/>
      <c r="D46" s="394"/>
      <c r="E46" s="394"/>
      <c r="F46" s="394"/>
      <c r="G46" s="394"/>
      <c r="H46" s="394"/>
    </row>
    <row r="47" spans="1:9" s="4" customFormat="1" ht="18" customHeight="1" x14ac:dyDescent="0.2">
      <c r="A47" s="394" t="s">
        <v>1117</v>
      </c>
      <c r="B47" s="394"/>
      <c r="C47" s="394"/>
      <c r="D47" s="394"/>
      <c r="E47" s="394"/>
      <c r="F47" s="394"/>
      <c r="G47" s="394"/>
      <c r="H47" s="394"/>
    </row>
    <row r="48" spans="1:9" s="4" customFormat="1" ht="18" customHeight="1" x14ac:dyDescent="0.2">
      <c r="A48" s="394" t="s">
        <v>491</v>
      </c>
      <c r="B48" s="394"/>
      <c r="C48" s="394"/>
      <c r="D48" s="394"/>
      <c r="E48" s="394"/>
      <c r="F48" s="394"/>
      <c r="G48" s="394"/>
      <c r="H48" s="394"/>
    </row>
  </sheetData>
  <mergeCells count="6">
    <mergeCell ref="A48:H48"/>
    <mergeCell ref="A44:H44"/>
    <mergeCell ref="A43:H43"/>
    <mergeCell ref="A45:H45"/>
    <mergeCell ref="A46:H46"/>
    <mergeCell ref="A47:H47"/>
  </mergeCells>
  <pageMargins left="0.78431372549019618" right="0.78431372549019618" top="0.98039215686274517" bottom="0.98039215686274517" header="0.50980392156862753" footer="0.50980392156862753"/>
  <pageSetup paperSize="9" orientation="portrait" useFirstPageNumber="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7"/>
  <sheetViews>
    <sheetView zoomScaleNormal="100" workbookViewId="0">
      <selection activeCell="D19" sqref="D19"/>
    </sheetView>
  </sheetViews>
  <sheetFormatPr defaultRowHeight="12.75" x14ac:dyDescent="0.2"/>
  <cols>
    <col min="1" max="10" width="10.7109375" bestFit="1" customWidth="1"/>
    <col min="11" max="11" width="4.7109375" bestFit="1" customWidth="1"/>
  </cols>
  <sheetData>
    <row r="1" spans="1:10" ht="15.75" customHeight="1" x14ac:dyDescent="0.2">
      <c r="A1" s="325" t="s">
        <v>493</v>
      </c>
      <c r="B1" s="325"/>
      <c r="C1" s="325"/>
      <c r="D1" s="325"/>
      <c r="E1" s="325"/>
      <c r="F1" s="325"/>
      <c r="G1" s="325"/>
    </row>
    <row r="2" spans="1:10" s="4" customFormat="1" ht="15" customHeight="1" x14ac:dyDescent="0.2">
      <c r="A2" s="329" t="s">
        <v>186</v>
      </c>
      <c r="B2" s="331" t="s">
        <v>250</v>
      </c>
      <c r="C2" s="382"/>
      <c r="D2" s="332"/>
      <c r="E2" s="331" t="s">
        <v>251</v>
      </c>
      <c r="F2" s="382"/>
      <c r="G2" s="332"/>
      <c r="H2" s="331" t="s">
        <v>252</v>
      </c>
      <c r="I2" s="382"/>
      <c r="J2" s="332"/>
    </row>
    <row r="3" spans="1:10" s="4" customFormat="1" ht="37.5" customHeight="1" x14ac:dyDescent="0.2">
      <c r="A3" s="330"/>
      <c r="B3" s="9" t="s">
        <v>494</v>
      </c>
      <c r="C3" s="9" t="s">
        <v>495</v>
      </c>
      <c r="D3" s="9" t="s">
        <v>496</v>
      </c>
      <c r="E3" s="9" t="s">
        <v>494</v>
      </c>
      <c r="F3" s="9" t="s">
        <v>495</v>
      </c>
      <c r="G3" s="9" t="s">
        <v>496</v>
      </c>
      <c r="H3" s="9" t="s">
        <v>494</v>
      </c>
      <c r="I3" s="9" t="s">
        <v>495</v>
      </c>
      <c r="J3" s="9" t="s">
        <v>496</v>
      </c>
    </row>
    <row r="4" spans="1:10" s="4" customFormat="1" ht="15.75" customHeight="1" x14ac:dyDescent="0.2">
      <c r="A4" s="3" t="s">
        <v>69</v>
      </c>
      <c r="B4" s="26">
        <v>703</v>
      </c>
      <c r="C4" s="26">
        <v>2691</v>
      </c>
      <c r="D4" s="54">
        <v>0.26124117400000002</v>
      </c>
      <c r="E4" s="26">
        <v>1202</v>
      </c>
      <c r="F4" s="26">
        <v>512</v>
      </c>
      <c r="G4" s="54">
        <v>2.3479999999999999</v>
      </c>
      <c r="H4" s="11">
        <v>1</v>
      </c>
      <c r="I4" s="11">
        <v>8</v>
      </c>
      <c r="J4" s="47">
        <v>0.13</v>
      </c>
    </row>
    <row r="5" spans="1:10" s="4" customFormat="1" ht="15.75" customHeight="1" x14ac:dyDescent="0.2">
      <c r="A5" s="3" t="s">
        <v>70</v>
      </c>
      <c r="B5" s="26">
        <v>1286</v>
      </c>
      <c r="C5" s="26">
        <v>2558</v>
      </c>
      <c r="D5" s="54">
        <v>0.502736513</v>
      </c>
      <c r="E5" s="26">
        <v>718</v>
      </c>
      <c r="F5" s="26">
        <v>1059</v>
      </c>
      <c r="G5" s="54">
        <v>0.68</v>
      </c>
      <c r="H5" s="11">
        <v>2</v>
      </c>
      <c r="I5" s="11">
        <v>4</v>
      </c>
      <c r="J5" s="47">
        <v>0.5</v>
      </c>
    </row>
    <row r="6" spans="1:10" s="4" customFormat="1" ht="15.75" customHeight="1" x14ac:dyDescent="0.2">
      <c r="A6" s="3" t="s">
        <v>162</v>
      </c>
      <c r="B6" s="26">
        <v>1982</v>
      </c>
      <c r="C6" s="26">
        <v>1449</v>
      </c>
      <c r="D6" s="54">
        <v>1.3678398899999999</v>
      </c>
      <c r="E6" s="26">
        <v>1180</v>
      </c>
      <c r="F6" s="26">
        <v>659</v>
      </c>
      <c r="G6" s="54">
        <v>1.79</v>
      </c>
      <c r="H6" s="11">
        <v>2</v>
      </c>
      <c r="I6" s="11">
        <v>3</v>
      </c>
      <c r="J6" s="47">
        <v>0.67</v>
      </c>
    </row>
    <row r="7" spans="1:10" s="4" customFormat="1" ht="15.75" customHeight="1" x14ac:dyDescent="0.2">
      <c r="A7" s="3" t="s">
        <v>163</v>
      </c>
      <c r="B7" s="26">
        <v>992</v>
      </c>
      <c r="C7" s="26">
        <v>2448</v>
      </c>
      <c r="D7" s="54">
        <v>0.40522875800000002</v>
      </c>
      <c r="E7" s="26">
        <v>486</v>
      </c>
      <c r="F7" s="26">
        <v>1378</v>
      </c>
      <c r="G7" s="54">
        <v>0.35</v>
      </c>
      <c r="H7" s="11">
        <v>0</v>
      </c>
      <c r="I7" s="11">
        <v>4</v>
      </c>
      <c r="J7" s="47">
        <v>0</v>
      </c>
    </row>
    <row r="8" spans="1:10" s="4" customFormat="1" ht="15.75" customHeight="1" x14ac:dyDescent="0.2">
      <c r="A8" s="3" t="s">
        <v>164</v>
      </c>
      <c r="B8" s="26">
        <v>779</v>
      </c>
      <c r="C8" s="26">
        <v>2651</v>
      </c>
      <c r="D8" s="54">
        <v>0.28999999999999998</v>
      </c>
      <c r="E8" s="26">
        <v>361</v>
      </c>
      <c r="F8" s="26">
        <v>1517</v>
      </c>
      <c r="G8" s="54">
        <v>0.24</v>
      </c>
      <c r="H8" s="11">
        <v>0</v>
      </c>
      <c r="I8" s="11">
        <v>2</v>
      </c>
      <c r="J8" s="47">
        <v>0</v>
      </c>
    </row>
    <row r="9" spans="1:10" s="4" customFormat="1" ht="15.75" customHeight="1" x14ac:dyDescent="0.2">
      <c r="A9" s="3" t="s">
        <v>165</v>
      </c>
      <c r="B9" s="26">
        <v>842</v>
      </c>
      <c r="C9" s="26">
        <v>2579</v>
      </c>
      <c r="D9" s="54">
        <v>0.32648313299999998</v>
      </c>
      <c r="E9" s="26">
        <v>415</v>
      </c>
      <c r="F9" s="26">
        <v>1478</v>
      </c>
      <c r="G9" s="54">
        <v>0.28000000000000003</v>
      </c>
      <c r="H9" s="11">
        <v>1</v>
      </c>
      <c r="I9" s="11">
        <v>2</v>
      </c>
      <c r="J9" s="47">
        <v>0.5</v>
      </c>
    </row>
    <row r="10" spans="1:10" s="4" customFormat="1" ht="15.75" customHeight="1" x14ac:dyDescent="0.2">
      <c r="A10" s="3" t="s">
        <v>166</v>
      </c>
      <c r="B10" s="26">
        <v>2080</v>
      </c>
      <c r="C10" s="26">
        <v>1415</v>
      </c>
      <c r="D10" s="54">
        <v>1.4699646639999999</v>
      </c>
      <c r="E10" s="26">
        <v>1254</v>
      </c>
      <c r="F10" s="26">
        <v>637</v>
      </c>
      <c r="G10" s="54">
        <v>1.97</v>
      </c>
      <c r="H10" s="11">
        <v>0</v>
      </c>
      <c r="I10" s="11">
        <v>2</v>
      </c>
      <c r="J10" s="47">
        <v>0</v>
      </c>
    </row>
    <row r="11" spans="1:10" s="4" customFormat="1" ht="15.75" customHeight="1" x14ac:dyDescent="0.2">
      <c r="A11" s="3" t="s">
        <v>167</v>
      </c>
      <c r="B11" s="26">
        <v>1174</v>
      </c>
      <c r="C11" s="26">
        <v>2331</v>
      </c>
      <c r="D11" s="54">
        <v>0.50364650399999999</v>
      </c>
      <c r="E11" s="26">
        <v>532</v>
      </c>
      <c r="F11" s="26">
        <v>1361</v>
      </c>
      <c r="G11" s="54">
        <v>0.39</v>
      </c>
      <c r="H11" s="11">
        <v>1</v>
      </c>
      <c r="I11" s="11">
        <v>1</v>
      </c>
      <c r="J11" s="47">
        <v>1</v>
      </c>
    </row>
    <row r="12" spans="1:10" s="4" customFormat="1" ht="15.75" customHeight="1" x14ac:dyDescent="0.2">
      <c r="A12" s="3" t="s">
        <v>168</v>
      </c>
      <c r="B12" s="26">
        <v>481</v>
      </c>
      <c r="C12" s="26">
        <v>2973</v>
      </c>
      <c r="D12" s="54">
        <v>0.16178943800000001</v>
      </c>
      <c r="E12" s="26">
        <v>159</v>
      </c>
      <c r="F12" s="26">
        <v>1741</v>
      </c>
      <c r="G12" s="54">
        <v>0.09</v>
      </c>
      <c r="H12" s="11">
        <v>1</v>
      </c>
      <c r="I12" s="11">
        <v>0</v>
      </c>
      <c r="J12" s="47">
        <v>0</v>
      </c>
    </row>
    <row r="13" spans="1:10" s="4" customFormat="1" ht="19.5" customHeight="1" x14ac:dyDescent="0.2">
      <c r="A13" s="327" t="s">
        <v>1118</v>
      </c>
      <c r="B13" s="327"/>
      <c r="C13" s="327"/>
      <c r="D13" s="327"/>
      <c r="E13" s="327"/>
      <c r="F13" s="327"/>
    </row>
    <row r="14" spans="1:10" s="4" customFormat="1" ht="37.5" customHeight="1" x14ac:dyDescent="0.2">
      <c r="A14" s="395" t="s">
        <v>1113</v>
      </c>
      <c r="B14" s="395"/>
      <c r="C14" s="395"/>
      <c r="D14" s="395"/>
      <c r="E14" s="395"/>
      <c r="F14" s="395"/>
      <c r="G14" s="395"/>
      <c r="H14" s="395"/>
      <c r="I14" s="395"/>
      <c r="J14" s="395"/>
    </row>
    <row r="15" spans="1:10" s="4" customFormat="1" ht="12" x14ac:dyDescent="0.2">
      <c r="A15" s="327" t="s">
        <v>1119</v>
      </c>
      <c r="B15" s="327"/>
      <c r="C15" s="327"/>
      <c r="D15" s="327"/>
      <c r="E15" s="327"/>
      <c r="F15" s="327"/>
      <c r="G15" s="322"/>
      <c r="H15" s="322"/>
      <c r="I15" s="322"/>
      <c r="J15" s="322"/>
    </row>
    <row r="16" spans="1:10" s="4" customFormat="1" ht="18" customHeight="1" x14ac:dyDescent="0.2">
      <c r="A16" s="327" t="s">
        <v>246</v>
      </c>
      <c r="B16" s="327"/>
      <c r="C16" s="327"/>
      <c r="D16" s="327"/>
      <c r="E16" s="327"/>
      <c r="F16" s="327"/>
    </row>
    <row r="17" s="4" customFormat="1" ht="27.6" customHeight="1" x14ac:dyDescent="0.2"/>
  </sheetData>
  <mergeCells count="9">
    <mergeCell ref="H2:J2"/>
    <mergeCell ref="A13:F13"/>
    <mergeCell ref="A16:F16"/>
    <mergeCell ref="A1:G1"/>
    <mergeCell ref="A2:A3"/>
    <mergeCell ref="B2:D2"/>
    <mergeCell ref="E2:G2"/>
    <mergeCell ref="A14:J14"/>
    <mergeCell ref="A15:F15"/>
  </mergeCells>
  <pageMargins left="0.78431372549019618" right="0.78431372549019618" top="0.98039215686274517" bottom="0.98039215686274517" header="0.50980392156862753" footer="0.50980392156862753"/>
  <pageSetup paperSize="9" orientation="portrait"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7"/>
  <sheetViews>
    <sheetView zoomScaleNormal="100" workbookViewId="0">
      <selection activeCell="D17" sqref="D17"/>
    </sheetView>
  </sheetViews>
  <sheetFormatPr defaultRowHeight="12.75" x14ac:dyDescent="0.2"/>
  <cols>
    <col min="1" max="1" width="9.85546875" bestFit="1" customWidth="1"/>
    <col min="2" max="10" width="13.5703125" bestFit="1" customWidth="1"/>
    <col min="11" max="11" width="4.7109375" bestFit="1" customWidth="1"/>
  </cols>
  <sheetData>
    <row r="1" spans="1:10" ht="13.5" customHeight="1" x14ac:dyDescent="0.2">
      <c r="A1" s="325" t="s">
        <v>497</v>
      </c>
      <c r="B1" s="325"/>
      <c r="C1" s="325"/>
      <c r="D1" s="325"/>
      <c r="E1" s="325"/>
      <c r="F1" s="325"/>
      <c r="G1" s="325"/>
    </row>
    <row r="2" spans="1:10" s="4" customFormat="1" ht="27.75" customHeight="1" x14ac:dyDescent="0.2">
      <c r="A2" s="337" t="s">
        <v>498</v>
      </c>
      <c r="B2" s="331" t="s">
        <v>250</v>
      </c>
      <c r="C2" s="382"/>
      <c r="D2" s="332"/>
      <c r="E2" s="331" t="s">
        <v>251</v>
      </c>
      <c r="F2" s="382"/>
      <c r="G2" s="332"/>
      <c r="H2" s="331" t="s">
        <v>252</v>
      </c>
      <c r="I2" s="382"/>
      <c r="J2" s="332"/>
    </row>
    <row r="3" spans="1:10" s="4" customFormat="1" ht="39" customHeight="1" x14ac:dyDescent="0.2">
      <c r="A3" s="339"/>
      <c r="B3" s="9" t="s">
        <v>499</v>
      </c>
      <c r="C3" s="9" t="s">
        <v>297</v>
      </c>
      <c r="D3" s="9" t="s">
        <v>500</v>
      </c>
      <c r="E3" s="9" t="s">
        <v>499</v>
      </c>
      <c r="F3" s="9" t="s">
        <v>297</v>
      </c>
      <c r="G3" s="9" t="s">
        <v>500</v>
      </c>
      <c r="H3" s="9" t="s">
        <v>499</v>
      </c>
      <c r="I3" s="9" t="s">
        <v>297</v>
      </c>
      <c r="J3" s="9" t="s">
        <v>500</v>
      </c>
    </row>
    <row r="4" spans="1:10" s="4" customFormat="1" ht="18" customHeight="1" x14ac:dyDescent="0.2">
      <c r="A4" s="3" t="s">
        <v>69</v>
      </c>
      <c r="B4" s="26">
        <v>5619</v>
      </c>
      <c r="C4" s="26">
        <v>2794</v>
      </c>
      <c r="D4" s="55">
        <v>49.724150204662756</v>
      </c>
      <c r="E4" s="26">
        <v>1931</v>
      </c>
      <c r="F4" s="26">
        <v>1850</v>
      </c>
      <c r="G4" s="55">
        <v>95.805282237182809</v>
      </c>
      <c r="H4" s="11">
        <v>270</v>
      </c>
      <c r="I4" s="11">
        <v>12</v>
      </c>
      <c r="J4" s="47">
        <v>4.4444444444444446</v>
      </c>
    </row>
    <row r="5" spans="1:10" s="4" customFormat="1" ht="18" customHeight="1" x14ac:dyDescent="0.2">
      <c r="A5" s="3" t="s">
        <v>70</v>
      </c>
      <c r="B5" s="26">
        <v>5217</v>
      </c>
      <c r="C5" s="26">
        <v>2660</v>
      </c>
      <c r="D5" s="55">
        <v>50.987157370136096</v>
      </c>
      <c r="E5" s="26">
        <v>1921</v>
      </c>
      <c r="F5" s="26">
        <v>1894</v>
      </c>
      <c r="G5" s="55">
        <v>98.59448204060385</v>
      </c>
      <c r="H5" s="11">
        <v>281</v>
      </c>
      <c r="I5" s="11">
        <v>6</v>
      </c>
      <c r="J5" s="47">
        <v>2.1352313167259789</v>
      </c>
    </row>
    <row r="6" spans="1:10" s="4" customFormat="1" ht="18" customHeight="1" x14ac:dyDescent="0.2">
      <c r="A6" s="3" t="s">
        <v>162</v>
      </c>
      <c r="B6" s="26">
        <v>5638</v>
      </c>
      <c r="C6" s="26">
        <v>2768</v>
      </c>
      <c r="D6" s="55">
        <v>49.095423909187659</v>
      </c>
      <c r="E6" s="26">
        <v>1952</v>
      </c>
      <c r="F6" s="26">
        <v>1817</v>
      </c>
      <c r="G6" s="55">
        <v>93.084016393442624</v>
      </c>
      <c r="H6" s="11">
        <v>273</v>
      </c>
      <c r="I6" s="11">
        <v>5</v>
      </c>
      <c r="J6" s="47">
        <v>1.8315018315018317</v>
      </c>
    </row>
    <row r="7" spans="1:10" s="4" customFormat="1" ht="18" customHeight="1" x14ac:dyDescent="0.2">
      <c r="A7" s="3" t="s">
        <v>163</v>
      </c>
      <c r="B7" s="26">
        <v>5450</v>
      </c>
      <c r="C7" s="26">
        <v>2755</v>
      </c>
      <c r="D7" s="55">
        <v>50.550458715596328</v>
      </c>
      <c r="E7" s="26">
        <v>1941</v>
      </c>
      <c r="F7" s="26">
        <v>1820</v>
      </c>
      <c r="G7" s="55">
        <v>93.766099948480161</v>
      </c>
      <c r="H7" s="11">
        <v>277</v>
      </c>
      <c r="I7" s="11">
        <v>4</v>
      </c>
      <c r="J7" s="47">
        <v>1.4440433212996391</v>
      </c>
    </row>
    <row r="8" spans="1:10" s="4" customFormat="1" ht="18" customHeight="1" x14ac:dyDescent="0.2">
      <c r="A8" s="3" t="s">
        <v>164</v>
      </c>
      <c r="B8" s="26">
        <v>5458</v>
      </c>
      <c r="C8" s="26">
        <v>2698</v>
      </c>
      <c r="D8" s="55">
        <v>49.432026383290584</v>
      </c>
      <c r="E8" s="26">
        <v>1951</v>
      </c>
      <c r="F8" s="26">
        <v>1833</v>
      </c>
      <c r="G8" s="55">
        <v>93.951819579702715</v>
      </c>
      <c r="H8" s="11">
        <v>277</v>
      </c>
      <c r="I8" s="11">
        <v>3</v>
      </c>
      <c r="J8" s="47">
        <v>1.0830324909747291</v>
      </c>
    </row>
    <row r="9" spans="1:10" s="4" customFormat="1" ht="18" customHeight="1" x14ac:dyDescent="0.2">
      <c r="A9" s="3" t="s">
        <v>165</v>
      </c>
      <c r="B9" s="26">
        <v>5240</v>
      </c>
      <c r="C9" s="26">
        <v>2763</v>
      </c>
      <c r="D9" s="55">
        <v>52.729007633587784</v>
      </c>
      <c r="E9" s="26">
        <v>1938</v>
      </c>
      <c r="F9" s="26">
        <v>1840</v>
      </c>
      <c r="G9" s="55">
        <v>94.943240454076374</v>
      </c>
      <c r="H9" s="11">
        <v>277</v>
      </c>
      <c r="I9" s="11">
        <v>3</v>
      </c>
      <c r="J9" s="47">
        <v>1.0830324909747291</v>
      </c>
    </row>
    <row r="10" spans="1:10" s="4" customFormat="1" ht="18" customHeight="1" x14ac:dyDescent="0.2">
      <c r="A10" s="3" t="s">
        <v>166</v>
      </c>
      <c r="B10" s="26">
        <v>5233</v>
      </c>
      <c r="C10" s="26">
        <v>2823</v>
      </c>
      <c r="D10" s="55">
        <v>53.946111217274982</v>
      </c>
      <c r="E10" s="26">
        <v>1916</v>
      </c>
      <c r="F10" s="26">
        <v>1841</v>
      </c>
      <c r="G10" s="55">
        <v>96.085594989561585</v>
      </c>
      <c r="H10" s="11">
        <v>278</v>
      </c>
      <c r="I10" s="11">
        <v>2</v>
      </c>
      <c r="J10" s="47">
        <v>0.71942446043165476</v>
      </c>
    </row>
    <row r="11" spans="1:10" s="4" customFormat="1" ht="18" customHeight="1" x14ac:dyDescent="0.2">
      <c r="A11" s="3" t="s">
        <v>167</v>
      </c>
      <c r="B11" s="26">
        <v>5232</v>
      </c>
      <c r="C11" s="26">
        <v>2763</v>
      </c>
      <c r="D11" s="55">
        <v>52.809633027522942</v>
      </c>
      <c r="E11" s="26">
        <v>1912</v>
      </c>
      <c r="F11" s="26">
        <v>1847</v>
      </c>
      <c r="G11" s="55">
        <v>96.60041841004184</v>
      </c>
      <c r="H11" s="11">
        <v>282</v>
      </c>
      <c r="I11" s="11">
        <v>2</v>
      </c>
      <c r="J11" s="47">
        <v>0.70921985815602839</v>
      </c>
    </row>
    <row r="12" spans="1:10" s="4" customFormat="1" ht="18" customHeight="1" x14ac:dyDescent="0.2">
      <c r="A12" s="3" t="s">
        <v>168</v>
      </c>
      <c r="B12" s="26">
        <v>5217</v>
      </c>
      <c r="C12" s="26">
        <v>2660</v>
      </c>
      <c r="D12" s="55">
        <v>50.987157370136096</v>
      </c>
      <c r="E12" s="26">
        <v>1921</v>
      </c>
      <c r="F12" s="26">
        <v>1854</v>
      </c>
      <c r="G12" s="55">
        <v>96.512233211868818</v>
      </c>
      <c r="H12" s="11">
        <v>281</v>
      </c>
      <c r="I12" s="11">
        <v>2</v>
      </c>
      <c r="J12" s="47">
        <v>0.71174377224199281</v>
      </c>
    </row>
    <row r="13" spans="1:10" s="4" customFormat="1" ht="15" customHeight="1" x14ac:dyDescent="0.2">
      <c r="A13" s="347" t="s">
        <v>1120</v>
      </c>
      <c r="B13" s="347"/>
      <c r="C13" s="347"/>
      <c r="D13" s="347"/>
      <c r="E13" s="347"/>
      <c r="F13" s="347"/>
      <c r="G13" s="347"/>
    </row>
    <row r="14" spans="1:10" s="4" customFormat="1" ht="12" x14ac:dyDescent="0.2">
      <c r="A14" s="395" t="s">
        <v>1112</v>
      </c>
      <c r="B14" s="395"/>
      <c r="C14" s="395"/>
      <c r="D14" s="395"/>
      <c r="E14" s="395"/>
      <c r="F14" s="395"/>
      <c r="G14" s="395"/>
      <c r="H14" s="395"/>
      <c r="I14" s="395"/>
      <c r="J14" s="395"/>
    </row>
    <row r="15" spans="1:10" s="4" customFormat="1" ht="12" x14ac:dyDescent="0.2">
      <c r="A15" s="347" t="s">
        <v>106</v>
      </c>
      <c r="B15" s="347"/>
      <c r="C15" s="347"/>
      <c r="D15" s="347"/>
      <c r="E15" s="347"/>
      <c r="F15" s="347"/>
      <c r="G15" s="347"/>
      <c r="H15" s="322"/>
      <c r="I15" s="322"/>
      <c r="J15" s="322"/>
    </row>
    <row r="16" spans="1:10" s="4" customFormat="1" ht="13.5" customHeight="1" x14ac:dyDescent="0.2">
      <c r="A16" s="347" t="s">
        <v>246</v>
      </c>
      <c r="B16" s="347"/>
      <c r="C16" s="347"/>
      <c r="D16" s="347"/>
      <c r="E16" s="347"/>
      <c r="F16" s="347"/>
      <c r="G16" s="347"/>
    </row>
    <row r="17" s="4" customFormat="1" ht="28.35" customHeight="1" x14ac:dyDescent="0.2"/>
  </sheetData>
  <mergeCells count="9">
    <mergeCell ref="H2:J2"/>
    <mergeCell ref="A13:G13"/>
    <mergeCell ref="A16:G16"/>
    <mergeCell ref="A1:G1"/>
    <mergeCell ref="A2:A3"/>
    <mergeCell ref="B2:D2"/>
    <mergeCell ref="E2:G2"/>
    <mergeCell ref="A14:J14"/>
    <mergeCell ref="A15:G15"/>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5"/>
  <sheetViews>
    <sheetView zoomScaleNormal="100" workbookViewId="0"/>
  </sheetViews>
  <sheetFormatPr defaultRowHeight="12.75" x14ac:dyDescent="0.2"/>
  <cols>
    <col min="1" max="8" width="14.7109375" bestFit="1" customWidth="1"/>
    <col min="9" max="9" width="4.7109375" bestFit="1" customWidth="1"/>
  </cols>
  <sheetData>
    <row r="1" spans="1:8" ht="15.75" customHeight="1" x14ac:dyDescent="0.2">
      <c r="A1" s="102" t="s">
        <v>32</v>
      </c>
      <c r="B1" s="102"/>
      <c r="C1" s="102"/>
    </row>
    <row r="2" spans="1:8" s="4" customFormat="1" ht="38.25" customHeight="1" x14ac:dyDescent="0.2">
      <c r="A2" s="6" t="s">
        <v>153</v>
      </c>
      <c r="B2" s="9" t="s">
        <v>501</v>
      </c>
      <c r="C2" s="9" t="s">
        <v>502</v>
      </c>
      <c r="D2" s="9" t="s">
        <v>503</v>
      </c>
      <c r="E2" s="9" t="s">
        <v>504</v>
      </c>
      <c r="F2" s="9" t="s">
        <v>505</v>
      </c>
      <c r="G2" s="9" t="s">
        <v>506</v>
      </c>
      <c r="H2" s="9" t="s">
        <v>507</v>
      </c>
    </row>
    <row r="3" spans="1:8" s="4" customFormat="1" ht="18" customHeight="1" x14ac:dyDescent="0.2">
      <c r="A3" s="3" t="s">
        <v>69</v>
      </c>
      <c r="B3" s="56">
        <v>0.62895618399999997</v>
      </c>
      <c r="C3" s="56">
        <v>0.64056250100000001</v>
      </c>
      <c r="D3" s="56">
        <v>0.66757020700000003</v>
      </c>
      <c r="E3" s="56">
        <v>0.62811668600000004</v>
      </c>
      <c r="F3" s="56">
        <v>0.85157352799999997</v>
      </c>
      <c r="G3" s="56">
        <v>0.67059787299999996</v>
      </c>
      <c r="H3" s="56">
        <v>0.61</v>
      </c>
    </row>
    <row r="4" spans="1:8" s="4" customFormat="1" ht="18" customHeight="1" x14ac:dyDescent="0.2">
      <c r="A4" s="3" t="s">
        <v>70</v>
      </c>
      <c r="B4" s="56">
        <v>0.77615867500000002</v>
      </c>
      <c r="C4" s="56">
        <v>0.827224336</v>
      </c>
      <c r="D4" s="56">
        <v>0.85279459599999996</v>
      </c>
      <c r="E4" s="56">
        <v>0.80732492499999997</v>
      </c>
      <c r="F4" s="56">
        <v>1.1043181289999999</v>
      </c>
      <c r="G4" s="56">
        <v>0.856841564</v>
      </c>
      <c r="H4" s="56">
        <v>0.79</v>
      </c>
    </row>
    <row r="5" spans="1:8" s="4" customFormat="1" ht="18" customHeight="1" x14ac:dyDescent="0.2">
      <c r="A5" s="3" t="s">
        <v>162</v>
      </c>
      <c r="B5" s="56">
        <v>0.52530155499999998</v>
      </c>
      <c r="C5" s="56">
        <v>0.55400269000000002</v>
      </c>
      <c r="D5" s="56">
        <v>0.57040782999999995</v>
      </c>
      <c r="E5" s="56">
        <v>0.55273866999999999</v>
      </c>
      <c r="F5" s="56">
        <v>0.71717695000000004</v>
      </c>
      <c r="G5" s="56">
        <v>0.56593656000000003</v>
      </c>
      <c r="H5" s="56">
        <v>0.51</v>
      </c>
    </row>
    <row r="6" spans="1:8" s="4" customFormat="1" ht="18" customHeight="1" x14ac:dyDescent="0.2">
      <c r="A6" s="3" t="s">
        <v>163</v>
      </c>
      <c r="B6" s="56">
        <v>0.62292829800000005</v>
      </c>
      <c r="C6" s="56">
        <v>0.63978355600000003</v>
      </c>
      <c r="D6" s="56">
        <v>0.64843868999999998</v>
      </c>
      <c r="E6" s="56">
        <v>0.62695381100000003</v>
      </c>
      <c r="F6" s="56">
        <v>0.90619294699999997</v>
      </c>
      <c r="G6" s="56">
        <v>0.62984196599999998</v>
      </c>
      <c r="H6" s="56">
        <v>0.61</v>
      </c>
    </row>
    <row r="7" spans="1:8" s="4" customFormat="1" ht="18" customHeight="1" x14ac:dyDescent="0.2">
      <c r="A7" s="3" t="s">
        <v>164</v>
      </c>
      <c r="B7" s="56">
        <v>0.57180230499999996</v>
      </c>
      <c r="C7" s="56">
        <v>0.63142487700000005</v>
      </c>
      <c r="D7" s="56">
        <v>0.70787998399999996</v>
      </c>
      <c r="E7" s="56">
        <v>0.59100799999999998</v>
      </c>
      <c r="F7" s="56">
        <v>0.92202700000000004</v>
      </c>
      <c r="G7" s="56">
        <v>0.70483799999999996</v>
      </c>
      <c r="H7" s="56">
        <v>0.61</v>
      </c>
    </row>
    <row r="8" spans="1:8" s="4" customFormat="1" ht="18" customHeight="1" x14ac:dyDescent="0.2">
      <c r="A8" s="3" t="s">
        <v>165</v>
      </c>
      <c r="B8" s="56">
        <v>0.435031061</v>
      </c>
      <c r="C8" s="56">
        <v>0.51490879300000003</v>
      </c>
      <c r="D8" s="56">
        <v>0.59273496199999998</v>
      </c>
      <c r="E8" s="56">
        <v>0.45078600000000002</v>
      </c>
      <c r="F8" s="56">
        <v>1.033442</v>
      </c>
      <c r="G8" s="56">
        <v>0.58802299999999996</v>
      </c>
      <c r="H8" s="56">
        <v>0.49</v>
      </c>
    </row>
    <row r="9" spans="1:8" s="4" customFormat="1" ht="18" customHeight="1" x14ac:dyDescent="0.2">
      <c r="A9" s="3" t="s">
        <v>166</v>
      </c>
      <c r="B9" s="56">
        <v>0.56999999999999995</v>
      </c>
      <c r="C9" s="56">
        <v>0.52</v>
      </c>
      <c r="D9" s="56">
        <v>0.5</v>
      </c>
      <c r="E9" s="56">
        <v>0.53057206099999998</v>
      </c>
      <c r="F9" s="56">
        <v>0.60905242800000003</v>
      </c>
      <c r="G9" s="56">
        <v>0.49882522800000001</v>
      </c>
      <c r="H9" s="56">
        <v>0.54</v>
      </c>
    </row>
    <row r="10" spans="1:8" s="4" customFormat="1" ht="18" customHeight="1" x14ac:dyDescent="0.2">
      <c r="A10" s="3" t="s">
        <v>167</v>
      </c>
      <c r="B10" s="56">
        <v>0.801920517</v>
      </c>
      <c r="C10" s="56">
        <v>0.9021091</v>
      </c>
      <c r="D10" s="56">
        <v>0.91517672100000003</v>
      </c>
      <c r="E10" s="56">
        <v>0.81117910199999999</v>
      </c>
      <c r="F10" s="56">
        <v>1.371243097</v>
      </c>
      <c r="G10" s="56">
        <v>0.88858409199999999</v>
      </c>
      <c r="H10" s="56">
        <v>0.74</v>
      </c>
    </row>
    <row r="11" spans="1:8" s="4" customFormat="1" ht="18" customHeight="1" x14ac:dyDescent="0.2">
      <c r="A11" s="3" t="s">
        <v>168</v>
      </c>
      <c r="B11" s="56">
        <v>1.3835235770000001</v>
      </c>
      <c r="C11" s="56">
        <v>1.4828015059999999</v>
      </c>
      <c r="D11" s="56">
        <v>1.4839574310000001</v>
      </c>
      <c r="E11" s="56">
        <v>1.4352761030000001</v>
      </c>
      <c r="F11" s="56">
        <v>1.5371641170000001</v>
      </c>
      <c r="G11" s="56">
        <v>1.4605864829999999</v>
      </c>
      <c r="H11" s="56">
        <v>1.42</v>
      </c>
    </row>
    <row r="12" spans="1:8" s="4" customFormat="1" ht="19.5" customHeight="1" x14ac:dyDescent="0.2">
      <c r="A12" s="327" t="s">
        <v>508</v>
      </c>
      <c r="B12" s="327"/>
      <c r="C12" s="327"/>
      <c r="D12" s="327"/>
      <c r="E12" s="327"/>
      <c r="F12" s="327"/>
      <c r="G12" s="327"/>
    </row>
    <row r="13" spans="1:8" s="4" customFormat="1" ht="18" customHeight="1" x14ac:dyDescent="0.2">
      <c r="A13" s="327" t="s">
        <v>106</v>
      </c>
      <c r="B13" s="327"/>
      <c r="C13" s="327"/>
      <c r="D13" s="327"/>
      <c r="E13" s="327"/>
      <c r="F13" s="327"/>
      <c r="G13" s="327"/>
    </row>
    <row r="14" spans="1:8" s="4" customFormat="1" ht="18" customHeight="1" x14ac:dyDescent="0.2">
      <c r="A14" s="327" t="s">
        <v>509</v>
      </c>
      <c r="B14" s="327"/>
      <c r="C14" s="327"/>
      <c r="D14" s="327"/>
      <c r="E14" s="327"/>
      <c r="F14" s="327"/>
      <c r="G14" s="327"/>
    </row>
    <row r="15" spans="1:8" s="4" customFormat="1" ht="27.6" customHeight="1" x14ac:dyDescent="0.2"/>
  </sheetData>
  <mergeCells count="3">
    <mergeCell ref="A12:G12"/>
    <mergeCell ref="A13:G13"/>
    <mergeCell ref="A14:G14"/>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7"/>
  <sheetViews>
    <sheetView view="pageBreakPreview" zoomScale="60" zoomScaleNormal="100" workbookViewId="0">
      <selection sqref="A1:K1"/>
    </sheetView>
  </sheetViews>
  <sheetFormatPr defaultRowHeight="12.75" x14ac:dyDescent="0.2"/>
  <cols>
    <col min="1" max="10" width="14.7109375" bestFit="1" customWidth="1"/>
    <col min="11" max="11" width="14.42578125" bestFit="1" customWidth="1"/>
    <col min="12" max="12" width="5" bestFit="1" customWidth="1"/>
  </cols>
  <sheetData>
    <row r="1" spans="1:11" ht="14.25" customHeight="1" x14ac:dyDescent="0.2">
      <c r="A1" s="359" t="s">
        <v>33</v>
      </c>
      <c r="B1" s="359"/>
      <c r="C1" s="359"/>
      <c r="D1" s="359"/>
      <c r="E1" s="359"/>
      <c r="F1" s="359"/>
      <c r="G1" s="359"/>
      <c r="H1" s="359"/>
      <c r="I1" s="359"/>
      <c r="J1" s="359"/>
      <c r="K1" s="359"/>
    </row>
    <row r="2" spans="1:11" s="4" customFormat="1" ht="18.75" customHeight="1" x14ac:dyDescent="0.2">
      <c r="A2" s="6" t="s">
        <v>186</v>
      </c>
      <c r="B2" s="343" t="s">
        <v>250</v>
      </c>
      <c r="C2" s="371"/>
      <c r="D2" s="371"/>
      <c r="E2" s="371"/>
      <c r="F2" s="344"/>
      <c r="G2" s="349" t="s">
        <v>251</v>
      </c>
      <c r="H2" s="350"/>
      <c r="I2" s="350"/>
      <c r="J2" s="350"/>
      <c r="K2" s="351"/>
    </row>
    <row r="3" spans="1:11" s="4" customFormat="1" ht="18" customHeight="1" x14ac:dyDescent="0.2">
      <c r="A3" s="6" t="s">
        <v>510</v>
      </c>
      <c r="B3" s="25" t="s">
        <v>511</v>
      </c>
      <c r="C3" s="25" t="s">
        <v>512</v>
      </c>
      <c r="D3" s="25" t="s">
        <v>513</v>
      </c>
      <c r="E3" s="25" t="s">
        <v>514</v>
      </c>
      <c r="F3" s="25" t="s">
        <v>515</v>
      </c>
      <c r="G3" s="25" t="s">
        <v>511</v>
      </c>
      <c r="H3" s="25" t="s">
        <v>512</v>
      </c>
      <c r="I3" s="25" t="s">
        <v>513</v>
      </c>
      <c r="J3" s="25" t="s">
        <v>514</v>
      </c>
      <c r="K3" s="25" t="s">
        <v>515</v>
      </c>
    </row>
    <row r="4" spans="1:11" s="4" customFormat="1" ht="18" customHeight="1" x14ac:dyDescent="0.2">
      <c r="A4" s="343" t="s">
        <v>516</v>
      </c>
      <c r="B4" s="371"/>
      <c r="C4" s="371"/>
      <c r="D4" s="371"/>
      <c r="E4" s="371"/>
      <c r="F4" s="371"/>
      <c r="G4" s="371"/>
      <c r="H4" s="371"/>
      <c r="I4" s="371"/>
      <c r="J4" s="371"/>
      <c r="K4" s="344"/>
    </row>
    <row r="5" spans="1:11" s="4" customFormat="1" ht="16.5" customHeight="1" x14ac:dyDescent="0.2">
      <c r="A5" s="3" t="s">
        <v>69</v>
      </c>
      <c r="B5" s="46">
        <v>10.6509</v>
      </c>
      <c r="C5" s="46">
        <v>15.7315</v>
      </c>
      <c r="D5" s="46">
        <v>26.2105</v>
      </c>
      <c r="E5" s="46">
        <v>36.85</v>
      </c>
      <c r="F5" s="46">
        <v>51.739199999999997</v>
      </c>
      <c r="G5" s="46">
        <v>9.08</v>
      </c>
      <c r="H5" s="46">
        <v>15.48</v>
      </c>
      <c r="I5" s="46">
        <v>29.1</v>
      </c>
      <c r="J5" s="46">
        <v>43.05</v>
      </c>
      <c r="K5" s="46">
        <v>61.3</v>
      </c>
    </row>
    <row r="6" spans="1:11" s="4" customFormat="1" ht="16.5" customHeight="1" x14ac:dyDescent="0.2">
      <c r="A6" s="3" t="s">
        <v>70</v>
      </c>
      <c r="B6" s="46">
        <v>9.1493000000000002</v>
      </c>
      <c r="C6" s="46">
        <v>15.426</v>
      </c>
      <c r="D6" s="46">
        <v>29.0059</v>
      </c>
      <c r="E6" s="46">
        <v>42.636699999999998</v>
      </c>
      <c r="F6" s="46">
        <v>58.715400000000002</v>
      </c>
      <c r="G6" s="46">
        <v>10.97</v>
      </c>
      <c r="H6" s="46">
        <v>19.29</v>
      </c>
      <c r="I6" s="46">
        <v>35.32</v>
      </c>
      <c r="J6" s="46">
        <v>51.17</v>
      </c>
      <c r="K6" s="46">
        <v>69.08</v>
      </c>
    </row>
    <row r="7" spans="1:11" s="4" customFormat="1" ht="16.5" customHeight="1" x14ac:dyDescent="0.2">
      <c r="A7" s="3" t="s">
        <v>162</v>
      </c>
      <c r="B7" s="46">
        <v>12.2928</v>
      </c>
      <c r="C7" s="46">
        <v>17.739799999999999</v>
      </c>
      <c r="D7" s="46">
        <v>29.526499999999999</v>
      </c>
      <c r="E7" s="46">
        <v>41.944200000000002</v>
      </c>
      <c r="F7" s="46">
        <v>57.418900000000001</v>
      </c>
      <c r="G7" s="46">
        <v>11.12</v>
      </c>
      <c r="H7" s="46">
        <v>18.71</v>
      </c>
      <c r="I7" s="46">
        <v>33.69</v>
      </c>
      <c r="J7" s="46">
        <v>48.43</v>
      </c>
      <c r="K7" s="46">
        <v>66</v>
      </c>
    </row>
    <row r="8" spans="1:11" s="4" customFormat="1" ht="16.5" customHeight="1" x14ac:dyDescent="0.2">
      <c r="A8" s="3" t="s">
        <v>163</v>
      </c>
      <c r="B8" s="46">
        <v>16.0047</v>
      </c>
      <c r="C8" s="46">
        <v>22.1846</v>
      </c>
      <c r="D8" s="46">
        <v>34.213700000000003</v>
      </c>
      <c r="E8" s="46">
        <v>47.360700000000001</v>
      </c>
      <c r="F8" s="46">
        <v>63.240099999999998</v>
      </c>
      <c r="G8" s="46">
        <v>10.73</v>
      </c>
      <c r="H8" s="46">
        <v>17.68</v>
      </c>
      <c r="I8" s="46">
        <v>33.46</v>
      </c>
      <c r="J8" s="46">
        <v>50.7</v>
      </c>
      <c r="K8" s="46">
        <v>69.34</v>
      </c>
    </row>
    <row r="9" spans="1:11" s="4" customFormat="1" ht="16.5" customHeight="1" x14ac:dyDescent="0.2">
      <c r="A9" s="3" t="s">
        <v>164</v>
      </c>
      <c r="B9" s="46">
        <v>14.417999999999999</v>
      </c>
      <c r="C9" s="46">
        <v>21.3154</v>
      </c>
      <c r="D9" s="46">
        <v>34.880400000000002</v>
      </c>
      <c r="E9" s="46">
        <v>48.684600000000003</v>
      </c>
      <c r="F9" s="46">
        <v>64.090800000000002</v>
      </c>
      <c r="G9" s="46">
        <v>11.87</v>
      </c>
      <c r="H9" s="46">
        <v>19.809999999999999</v>
      </c>
      <c r="I9" s="46">
        <v>35.57</v>
      </c>
      <c r="J9" s="46">
        <v>51.85</v>
      </c>
      <c r="K9" s="46">
        <v>69.66</v>
      </c>
    </row>
    <row r="10" spans="1:11" s="4" customFormat="1" ht="16.5" customHeight="1" x14ac:dyDescent="0.2">
      <c r="A10" s="3" t="s">
        <v>165</v>
      </c>
      <c r="B10" s="46">
        <v>11.193544166000001</v>
      </c>
      <c r="C10" s="46">
        <v>17.857199999999999</v>
      </c>
      <c r="D10" s="46">
        <v>31.321400000000001</v>
      </c>
      <c r="E10" s="46">
        <v>45.393099999999997</v>
      </c>
      <c r="F10" s="46">
        <v>62.705800000000004</v>
      </c>
      <c r="G10" s="46">
        <v>11.77</v>
      </c>
      <c r="H10" s="46">
        <v>19.760000000000002</v>
      </c>
      <c r="I10" s="46">
        <v>36.049999999999997</v>
      </c>
      <c r="J10" s="46">
        <v>53.32</v>
      </c>
      <c r="K10" s="46">
        <v>71.63</v>
      </c>
    </row>
    <row r="11" spans="1:11" s="4" customFormat="1" ht="16.5" customHeight="1" x14ac:dyDescent="0.2">
      <c r="A11" s="3" t="s">
        <v>166</v>
      </c>
      <c r="B11" s="46">
        <v>9.7654999999999994</v>
      </c>
      <c r="C11" s="46">
        <v>16.369599999999998</v>
      </c>
      <c r="D11" s="46">
        <v>30.014299999999999</v>
      </c>
      <c r="E11" s="46">
        <v>43.505899999999997</v>
      </c>
      <c r="F11" s="46">
        <v>58.996400000000001</v>
      </c>
      <c r="G11" s="46">
        <v>11.8</v>
      </c>
      <c r="H11" s="46">
        <v>19.29</v>
      </c>
      <c r="I11" s="46">
        <v>34.700000000000003</v>
      </c>
      <c r="J11" s="46">
        <v>50.06</v>
      </c>
      <c r="K11" s="46">
        <v>68.72</v>
      </c>
    </row>
    <row r="12" spans="1:11" s="4" customFormat="1" ht="16.5" customHeight="1" x14ac:dyDescent="0.2">
      <c r="A12" s="3" t="s">
        <v>167</v>
      </c>
      <c r="B12" s="46">
        <v>12.5556</v>
      </c>
      <c r="C12" s="46">
        <v>20.303100000000001</v>
      </c>
      <c r="D12" s="46">
        <v>33.552199999999999</v>
      </c>
      <c r="E12" s="46">
        <v>48.441499999999998</v>
      </c>
      <c r="F12" s="46">
        <v>63.673099999999998</v>
      </c>
      <c r="G12" s="46">
        <v>14.53</v>
      </c>
      <c r="H12" s="46">
        <v>23.48</v>
      </c>
      <c r="I12" s="46">
        <v>40.86</v>
      </c>
      <c r="J12" s="46">
        <v>56.55</v>
      </c>
      <c r="K12" s="46">
        <v>73.8</v>
      </c>
    </row>
    <row r="13" spans="1:11" s="4" customFormat="1" ht="16.5" customHeight="1" x14ac:dyDescent="0.2">
      <c r="A13" s="3" t="s">
        <v>168</v>
      </c>
      <c r="B13" s="46">
        <v>13.922599999999999</v>
      </c>
      <c r="C13" s="46">
        <v>23.026499999999999</v>
      </c>
      <c r="D13" s="46">
        <v>38.7791</v>
      </c>
      <c r="E13" s="46">
        <v>53.623699999999999</v>
      </c>
      <c r="F13" s="46">
        <v>69.436599999999999</v>
      </c>
      <c r="G13" s="46">
        <v>15.69</v>
      </c>
      <c r="H13" s="46">
        <v>26.3</v>
      </c>
      <c r="I13" s="46">
        <v>44.3</v>
      </c>
      <c r="J13" s="46">
        <v>59.47</v>
      </c>
      <c r="K13" s="46">
        <v>77.27</v>
      </c>
    </row>
    <row r="14" spans="1:11" s="4" customFormat="1" ht="18" customHeight="1" x14ac:dyDescent="0.2">
      <c r="A14" s="343" t="s">
        <v>517</v>
      </c>
      <c r="B14" s="371"/>
      <c r="C14" s="371"/>
      <c r="D14" s="371"/>
      <c r="E14" s="371"/>
      <c r="F14" s="371"/>
      <c r="G14" s="371"/>
      <c r="H14" s="371"/>
      <c r="I14" s="371"/>
      <c r="J14" s="371"/>
      <c r="K14" s="344"/>
    </row>
    <row r="15" spans="1:11" s="4" customFormat="1" ht="18" customHeight="1" x14ac:dyDescent="0.2">
      <c r="A15" s="3" t="s">
        <v>69</v>
      </c>
      <c r="B15" s="46">
        <v>21.16</v>
      </c>
      <c r="C15" s="46">
        <v>33.31</v>
      </c>
      <c r="D15" s="46">
        <v>55.24</v>
      </c>
      <c r="E15" s="46">
        <v>70.510000000000005</v>
      </c>
      <c r="F15" s="46">
        <v>82.76</v>
      </c>
      <c r="G15" s="46">
        <v>19.75</v>
      </c>
      <c r="H15" s="46">
        <v>30.91</v>
      </c>
      <c r="I15" s="46">
        <v>51.52</v>
      </c>
      <c r="J15" s="46">
        <v>68.45</v>
      </c>
      <c r="K15" s="46">
        <v>82.01</v>
      </c>
    </row>
    <row r="16" spans="1:11" s="4" customFormat="1" ht="18" customHeight="1" x14ac:dyDescent="0.2">
      <c r="A16" s="3" t="s">
        <v>70</v>
      </c>
      <c r="B16" s="46">
        <v>23.59</v>
      </c>
      <c r="C16" s="46">
        <v>38.03</v>
      </c>
      <c r="D16" s="46">
        <v>60.11</v>
      </c>
      <c r="E16" s="46">
        <v>72.7</v>
      </c>
      <c r="F16" s="46">
        <v>84.2</v>
      </c>
      <c r="G16" s="46">
        <v>21.66</v>
      </c>
      <c r="H16" s="46">
        <v>33.450000000000003</v>
      </c>
      <c r="I16" s="46">
        <v>54.09</v>
      </c>
      <c r="J16" s="46">
        <v>71.599999999999994</v>
      </c>
      <c r="K16" s="46">
        <v>85.25</v>
      </c>
    </row>
    <row r="17" spans="1:11" s="4" customFormat="1" ht="18" customHeight="1" x14ac:dyDescent="0.2">
      <c r="A17" s="3" t="s">
        <v>162</v>
      </c>
      <c r="B17" s="46">
        <v>21.3</v>
      </c>
      <c r="C17" s="46">
        <v>35.75</v>
      </c>
      <c r="D17" s="46">
        <v>56.43</v>
      </c>
      <c r="E17" s="46">
        <v>69.87</v>
      </c>
      <c r="F17" s="46">
        <v>82.75</v>
      </c>
      <c r="G17" s="46">
        <v>21.68</v>
      </c>
      <c r="H17" s="46">
        <v>34</v>
      </c>
      <c r="I17" s="46">
        <v>53.56</v>
      </c>
      <c r="J17" s="46">
        <v>69.45</v>
      </c>
      <c r="K17" s="46">
        <v>83.74</v>
      </c>
    </row>
    <row r="18" spans="1:11" s="4" customFormat="1" ht="18" customHeight="1" x14ac:dyDescent="0.2">
      <c r="A18" s="3" t="s">
        <v>163</v>
      </c>
      <c r="B18" s="46">
        <v>22.52</v>
      </c>
      <c r="C18" s="46">
        <v>36.07</v>
      </c>
      <c r="D18" s="46">
        <v>58.22</v>
      </c>
      <c r="E18" s="46">
        <v>72.16</v>
      </c>
      <c r="F18" s="46">
        <v>83.89</v>
      </c>
      <c r="G18" s="46">
        <v>20.99</v>
      </c>
      <c r="H18" s="46">
        <v>32.5</v>
      </c>
      <c r="I18" s="46">
        <v>53.74</v>
      </c>
      <c r="J18" s="46">
        <v>70.680000000000007</v>
      </c>
      <c r="K18" s="46">
        <v>84.75</v>
      </c>
    </row>
    <row r="19" spans="1:11" s="4" customFormat="1" ht="18" customHeight="1" x14ac:dyDescent="0.2">
      <c r="A19" s="3" t="s">
        <v>164</v>
      </c>
      <c r="B19" s="46">
        <v>24.45</v>
      </c>
      <c r="C19" s="46">
        <v>37.880000000000003</v>
      </c>
      <c r="D19" s="46">
        <v>60.4</v>
      </c>
      <c r="E19" s="46">
        <v>73.42</v>
      </c>
      <c r="F19" s="46">
        <v>84.53</v>
      </c>
      <c r="G19" s="46">
        <v>20.98</v>
      </c>
      <c r="H19" s="46">
        <v>31.59</v>
      </c>
      <c r="I19" s="46">
        <v>53.71</v>
      </c>
      <c r="J19" s="46">
        <v>71.010000000000005</v>
      </c>
      <c r="K19" s="46">
        <v>84.83</v>
      </c>
    </row>
    <row r="20" spans="1:11" s="4" customFormat="1" ht="18" customHeight="1" x14ac:dyDescent="0.2">
      <c r="A20" s="3" t="s">
        <v>165</v>
      </c>
      <c r="B20" s="46">
        <v>24.59</v>
      </c>
      <c r="C20" s="46">
        <v>38.53</v>
      </c>
      <c r="D20" s="46">
        <v>62.3</v>
      </c>
      <c r="E20" s="46">
        <v>74.86</v>
      </c>
      <c r="F20" s="46">
        <v>85.14</v>
      </c>
      <c r="G20" s="46">
        <v>22.48</v>
      </c>
      <c r="H20" s="46">
        <v>33.979999999999997</v>
      </c>
      <c r="I20" s="46">
        <v>54.11</v>
      </c>
      <c r="J20" s="46">
        <v>71.53</v>
      </c>
      <c r="K20" s="46">
        <v>85.43</v>
      </c>
    </row>
    <row r="21" spans="1:11" s="4" customFormat="1" ht="18" customHeight="1" x14ac:dyDescent="0.2">
      <c r="A21" s="3" t="s">
        <v>166</v>
      </c>
      <c r="B21" s="46">
        <v>24.99</v>
      </c>
      <c r="C21" s="46">
        <v>39.36</v>
      </c>
      <c r="D21" s="46">
        <v>60.58</v>
      </c>
      <c r="E21" s="46">
        <v>72.87</v>
      </c>
      <c r="F21" s="46">
        <v>83.58</v>
      </c>
      <c r="G21" s="46">
        <v>22.39</v>
      </c>
      <c r="H21" s="46">
        <v>34.47</v>
      </c>
      <c r="I21" s="46">
        <v>54.08</v>
      </c>
      <c r="J21" s="46">
        <v>71.55</v>
      </c>
      <c r="K21" s="46">
        <v>84.95</v>
      </c>
    </row>
    <row r="22" spans="1:11" s="4" customFormat="1" ht="18" customHeight="1" x14ac:dyDescent="0.2">
      <c r="A22" s="3" t="s">
        <v>167</v>
      </c>
      <c r="B22" s="46">
        <v>35.19</v>
      </c>
      <c r="C22" s="46">
        <v>48.65</v>
      </c>
      <c r="D22" s="46">
        <v>68.510000000000005</v>
      </c>
      <c r="E22" s="46">
        <v>79.22</v>
      </c>
      <c r="F22" s="46">
        <v>87.85</v>
      </c>
      <c r="G22" s="46">
        <v>22.18</v>
      </c>
      <c r="H22" s="46">
        <v>34.76</v>
      </c>
      <c r="I22" s="46">
        <v>56.02</v>
      </c>
      <c r="J22" s="46">
        <v>73.83</v>
      </c>
      <c r="K22" s="46">
        <v>86.6</v>
      </c>
    </row>
    <row r="23" spans="1:11" s="4" customFormat="1" ht="18" customHeight="1" x14ac:dyDescent="0.2">
      <c r="A23" s="3" t="s">
        <v>168</v>
      </c>
      <c r="B23" s="46">
        <v>30.33</v>
      </c>
      <c r="C23" s="46">
        <v>45.74</v>
      </c>
      <c r="D23" s="46">
        <v>67.58</v>
      </c>
      <c r="E23" s="46">
        <v>78.180000000000007</v>
      </c>
      <c r="F23" s="46">
        <v>86.79</v>
      </c>
      <c r="G23" s="46">
        <v>22.75</v>
      </c>
      <c r="H23" s="46">
        <v>35.36</v>
      </c>
      <c r="I23" s="46">
        <v>56.27</v>
      </c>
      <c r="J23" s="46">
        <v>74.040000000000006</v>
      </c>
      <c r="K23" s="46">
        <v>87.22</v>
      </c>
    </row>
    <row r="24" spans="1:11" s="4" customFormat="1" ht="15" customHeight="1" x14ac:dyDescent="0.2">
      <c r="A24" s="347" t="s">
        <v>518</v>
      </c>
      <c r="B24" s="347"/>
      <c r="C24" s="347"/>
      <c r="D24" s="347"/>
      <c r="E24" s="347"/>
      <c r="F24" s="347"/>
      <c r="G24" s="347"/>
      <c r="H24" s="347"/>
      <c r="I24" s="347"/>
      <c r="J24" s="347"/>
      <c r="K24" s="347"/>
    </row>
    <row r="25" spans="1:11" s="4" customFormat="1" ht="13.5" customHeight="1" x14ac:dyDescent="0.2">
      <c r="A25" s="347" t="s">
        <v>106</v>
      </c>
      <c r="B25" s="347"/>
      <c r="C25" s="347"/>
      <c r="D25" s="347"/>
      <c r="E25" s="347"/>
      <c r="F25" s="347"/>
      <c r="G25" s="347"/>
      <c r="H25" s="347"/>
      <c r="I25" s="347"/>
      <c r="J25" s="347"/>
      <c r="K25" s="347"/>
    </row>
    <row r="26" spans="1:11" s="4" customFormat="1" ht="13.5" customHeight="1" x14ac:dyDescent="0.2">
      <c r="A26" s="347" t="s">
        <v>249</v>
      </c>
      <c r="B26" s="347"/>
      <c r="C26" s="347"/>
      <c r="D26" s="347"/>
      <c r="E26" s="347"/>
      <c r="F26" s="347"/>
      <c r="G26" s="347"/>
      <c r="H26" s="347"/>
      <c r="I26" s="347"/>
      <c r="J26" s="347"/>
      <c r="K26" s="347"/>
    </row>
    <row r="27" spans="1:11" s="4" customFormat="1" ht="28.35" customHeight="1" x14ac:dyDescent="0.2"/>
  </sheetData>
  <mergeCells count="8">
    <mergeCell ref="A25:K25"/>
    <mergeCell ref="A26:K26"/>
    <mergeCell ref="A1:K1"/>
    <mergeCell ref="B2:F2"/>
    <mergeCell ref="G2:K2"/>
    <mergeCell ref="A4:K4"/>
    <mergeCell ref="A14:K14"/>
    <mergeCell ref="A24:K24"/>
  </mergeCells>
  <pageMargins left="0.78431372549019618" right="0.78431372549019618" top="0.98039215686274517" bottom="0.98039215686274517" header="0.50980392156862753" footer="0.50980392156862753"/>
  <pageSetup paperSize="9" scale="81"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4"/>
  <sheetViews>
    <sheetView view="pageBreakPreview" topLeftCell="C1" zoomScale="60" zoomScaleNormal="100" workbookViewId="0">
      <selection sqref="A1:I1"/>
    </sheetView>
  </sheetViews>
  <sheetFormatPr defaultRowHeight="12.75" x14ac:dyDescent="0.2"/>
  <cols>
    <col min="1" max="8" width="14.7109375" bestFit="1" customWidth="1"/>
    <col min="9" max="9" width="8.42578125" bestFit="1" customWidth="1"/>
    <col min="10" max="10" width="21" bestFit="1" customWidth="1"/>
    <col min="11" max="17" width="14.7109375" bestFit="1" customWidth="1"/>
    <col min="18" max="18" width="4.7109375" bestFit="1" customWidth="1"/>
  </cols>
  <sheetData>
    <row r="1" spans="1:17" ht="13.5" customHeight="1" x14ac:dyDescent="0.2">
      <c r="A1" s="359" t="s">
        <v>34</v>
      </c>
      <c r="B1" s="359"/>
      <c r="C1" s="359"/>
      <c r="D1" s="359"/>
      <c r="E1" s="359"/>
      <c r="F1" s="359"/>
      <c r="G1" s="359"/>
      <c r="H1" s="359"/>
      <c r="I1" s="359"/>
    </row>
    <row r="2" spans="1:17" s="4" customFormat="1" ht="88.5" customHeight="1" x14ac:dyDescent="0.2">
      <c r="A2" s="9" t="s">
        <v>519</v>
      </c>
      <c r="B2" s="9" t="s">
        <v>520</v>
      </c>
      <c r="C2" s="9" t="s">
        <v>521</v>
      </c>
      <c r="D2" s="9" t="s">
        <v>522</v>
      </c>
      <c r="E2" s="9" t="s">
        <v>523</v>
      </c>
      <c r="F2" s="10" t="s">
        <v>281</v>
      </c>
      <c r="G2" s="10" t="s">
        <v>524</v>
      </c>
      <c r="H2" s="9" t="s">
        <v>525</v>
      </c>
      <c r="I2" s="9" t="s">
        <v>526</v>
      </c>
      <c r="J2" s="9" t="s">
        <v>527</v>
      </c>
      <c r="K2" s="10" t="s">
        <v>528</v>
      </c>
      <c r="L2" s="9" t="s">
        <v>529</v>
      </c>
      <c r="M2" s="9" t="s">
        <v>530</v>
      </c>
      <c r="N2" s="9" t="s">
        <v>531</v>
      </c>
      <c r="O2" s="10" t="s">
        <v>532</v>
      </c>
      <c r="P2" s="10" t="s">
        <v>533</v>
      </c>
      <c r="Q2" s="10" t="s">
        <v>534</v>
      </c>
    </row>
    <row r="3" spans="1:17" s="4" customFormat="1" ht="18" customHeight="1" x14ac:dyDescent="0.2">
      <c r="A3" s="3" t="s">
        <v>69</v>
      </c>
      <c r="B3" s="34">
        <v>3585.8250400000002</v>
      </c>
      <c r="C3" s="32">
        <v>771564</v>
      </c>
      <c r="D3" s="32">
        <v>308291.02649999998</v>
      </c>
      <c r="E3" s="57">
        <v>39.786918739999997</v>
      </c>
      <c r="F3" s="32">
        <v>1082968.22</v>
      </c>
      <c r="G3" s="32">
        <v>395999.2928</v>
      </c>
      <c r="H3" s="58">
        <v>36.430340389999998</v>
      </c>
      <c r="I3" s="32">
        <v>307998.30359999998</v>
      </c>
      <c r="J3" s="57">
        <v>99.891063650000007</v>
      </c>
      <c r="K3" s="32">
        <v>395846.0048</v>
      </c>
      <c r="L3" s="46">
        <v>99.946962459999995</v>
      </c>
      <c r="M3" s="26">
        <v>624.55445229999998</v>
      </c>
      <c r="N3" s="56">
        <v>0.20111173099999999</v>
      </c>
      <c r="O3" s="32">
        <v>150247.0436</v>
      </c>
      <c r="P3" s="32">
        <v>308291.02649999998</v>
      </c>
      <c r="Q3" s="26">
        <v>192.27</v>
      </c>
    </row>
    <row r="4" spans="1:17" s="4" customFormat="1" ht="18" customHeight="1" x14ac:dyDescent="0.2">
      <c r="A4" s="3" t="s">
        <v>70</v>
      </c>
      <c r="B4" s="34">
        <v>1853.1549399999999</v>
      </c>
      <c r="C4" s="32">
        <v>309845</v>
      </c>
      <c r="D4" s="32">
        <v>117158.75062000001</v>
      </c>
      <c r="E4" s="57">
        <v>37.672853574000001</v>
      </c>
      <c r="F4" s="32">
        <v>473078.25</v>
      </c>
      <c r="G4" s="32">
        <v>156313.49979645899</v>
      </c>
      <c r="H4" s="58">
        <v>33.007577306000002</v>
      </c>
      <c r="I4" s="32">
        <v>117010.87976</v>
      </c>
      <c r="J4" s="57">
        <v>99.854821334999997</v>
      </c>
      <c r="K4" s="32">
        <v>156313.01280281399</v>
      </c>
      <c r="L4" s="46">
        <v>99.99</v>
      </c>
      <c r="M4" s="26">
        <v>272.24540999999999</v>
      </c>
      <c r="N4" s="56">
        <v>0.20761400399999999</v>
      </c>
      <c r="O4" s="26">
        <v>64288.456458400004</v>
      </c>
      <c r="P4" s="32">
        <v>117158.75012</v>
      </c>
      <c r="Q4" s="26">
        <v>200.75</v>
      </c>
    </row>
    <row r="5" spans="1:17" s="4" customFormat="1" ht="18" customHeight="1" x14ac:dyDescent="0.2">
      <c r="A5" s="3" t="s">
        <v>162</v>
      </c>
      <c r="B5" s="34">
        <v>233.87</v>
      </c>
      <c r="C5" s="26">
        <v>47331</v>
      </c>
      <c r="D5" s="26">
        <v>20197.58972</v>
      </c>
      <c r="E5" s="57">
        <v>42.673067799000002</v>
      </c>
      <c r="F5" s="26">
        <v>71629.66</v>
      </c>
      <c r="G5" s="26">
        <v>26176.786090150999</v>
      </c>
      <c r="H5" s="58">
        <v>36.544618653999997</v>
      </c>
      <c r="I5" s="26">
        <v>20197.589520000001</v>
      </c>
      <c r="J5" s="57">
        <v>99.99</v>
      </c>
      <c r="K5" s="26">
        <v>26176.773862950999</v>
      </c>
      <c r="L5" s="46">
        <v>99.99</v>
      </c>
      <c r="M5" s="26">
        <v>37.665529999999997</v>
      </c>
      <c r="N5" s="56">
        <v>0.18648527300000001</v>
      </c>
      <c r="O5" s="26">
        <v>11283.395250400001</v>
      </c>
      <c r="P5" s="26">
        <v>20197.58972</v>
      </c>
      <c r="Q5" s="26">
        <v>193.4</v>
      </c>
    </row>
    <row r="6" spans="1:17" s="4" customFormat="1" ht="18" customHeight="1" x14ac:dyDescent="0.2">
      <c r="A6" s="3" t="s">
        <v>163</v>
      </c>
      <c r="B6" s="34">
        <v>258.01627999999999</v>
      </c>
      <c r="C6" s="26">
        <v>51333</v>
      </c>
      <c r="D6" s="26">
        <v>20552.438119999999</v>
      </c>
      <c r="E6" s="57">
        <v>40.037477101</v>
      </c>
      <c r="F6" s="26">
        <v>75360.5</v>
      </c>
      <c r="G6" s="26">
        <v>24720.48749177</v>
      </c>
      <c r="H6" s="58">
        <v>32.802977013000003</v>
      </c>
      <c r="I6" s="26">
        <v>20552.437620000001</v>
      </c>
      <c r="J6" s="57">
        <v>99.99</v>
      </c>
      <c r="K6" s="26">
        <v>24720.45209802</v>
      </c>
      <c r="L6" s="46">
        <v>99.99</v>
      </c>
      <c r="M6" s="26">
        <v>41.71</v>
      </c>
      <c r="N6" s="56">
        <v>0.2</v>
      </c>
      <c r="O6" s="26">
        <v>10687.1962936</v>
      </c>
      <c r="P6" s="26">
        <v>20552.437620000001</v>
      </c>
      <c r="Q6" s="26">
        <v>194.65</v>
      </c>
    </row>
    <row r="7" spans="1:17" s="4" customFormat="1" ht="18" customHeight="1" x14ac:dyDescent="0.2">
      <c r="A7" s="3" t="s">
        <v>164</v>
      </c>
      <c r="B7" s="34">
        <v>191.17866000000001</v>
      </c>
      <c r="C7" s="26">
        <v>41060</v>
      </c>
      <c r="D7" s="26">
        <v>16823.90796</v>
      </c>
      <c r="E7" s="57">
        <v>40.973959960999998</v>
      </c>
      <c r="F7" s="26">
        <v>64162.59</v>
      </c>
      <c r="G7" s="26">
        <v>25439.471076090998</v>
      </c>
      <c r="H7" s="58">
        <v>39.648447912999998</v>
      </c>
      <c r="I7" s="26">
        <v>16823.905439999999</v>
      </c>
      <c r="J7" s="57">
        <v>99.99</v>
      </c>
      <c r="K7" s="26">
        <v>25439.430610595999</v>
      </c>
      <c r="L7" s="46">
        <v>99.99</v>
      </c>
      <c r="M7" s="26">
        <v>45.003810000000001</v>
      </c>
      <c r="N7" s="56">
        <v>0.2</v>
      </c>
      <c r="O7" s="26">
        <v>11203.598082300001</v>
      </c>
      <c r="P7" s="26">
        <v>16823.90796</v>
      </c>
      <c r="Q7" s="26">
        <v>195.86</v>
      </c>
    </row>
    <row r="8" spans="1:17" s="4" customFormat="1" ht="18" customHeight="1" x14ac:dyDescent="0.2">
      <c r="A8" s="3" t="s">
        <v>165</v>
      </c>
      <c r="B8" s="34">
        <v>242.83</v>
      </c>
      <c r="C8" s="26">
        <v>41852</v>
      </c>
      <c r="D8" s="26">
        <v>16416.385269999999</v>
      </c>
      <c r="E8" s="57">
        <v>39.224852503999998</v>
      </c>
      <c r="F8" s="26">
        <v>65168.480000000003</v>
      </c>
      <c r="G8" s="26">
        <v>22564.464908550999</v>
      </c>
      <c r="H8" s="58">
        <v>34.624813879999998</v>
      </c>
      <c r="I8" s="26">
        <v>16367.01683</v>
      </c>
      <c r="J8" s="57">
        <v>99.699273383000005</v>
      </c>
      <c r="K8" s="26">
        <v>22564.422886051001</v>
      </c>
      <c r="L8" s="46">
        <v>99.99</v>
      </c>
      <c r="M8" s="26">
        <v>49.368040000000001</v>
      </c>
      <c r="N8" s="56">
        <v>0.2</v>
      </c>
      <c r="O8" s="26">
        <v>7788.4970395</v>
      </c>
      <c r="P8" s="26">
        <v>16416.385269999999</v>
      </c>
      <c r="Q8" s="26">
        <v>197.1</v>
      </c>
    </row>
    <row r="9" spans="1:17" s="4" customFormat="1" ht="18" customHeight="1" x14ac:dyDescent="0.2">
      <c r="A9" s="3" t="s">
        <v>166</v>
      </c>
      <c r="B9" s="34">
        <v>292</v>
      </c>
      <c r="C9" s="26">
        <v>45597</v>
      </c>
      <c r="D9" s="26">
        <v>16677</v>
      </c>
      <c r="E9" s="57">
        <v>36.6</v>
      </c>
      <c r="F9" s="26">
        <v>67896</v>
      </c>
      <c r="G9" s="26">
        <v>21673</v>
      </c>
      <c r="H9" s="58">
        <v>31.9</v>
      </c>
      <c r="I9" s="26">
        <v>16641</v>
      </c>
      <c r="J9" s="57">
        <v>99.8</v>
      </c>
      <c r="K9" s="26">
        <v>21673</v>
      </c>
      <c r="L9" s="46">
        <v>100</v>
      </c>
      <c r="M9" s="26">
        <v>36.700000000000003</v>
      </c>
      <c r="N9" s="56">
        <v>0.2</v>
      </c>
      <c r="O9" s="26">
        <v>8022.42</v>
      </c>
      <c r="P9" s="26">
        <v>16677.490000000002</v>
      </c>
      <c r="Q9" s="26">
        <v>198</v>
      </c>
    </row>
    <row r="10" spans="1:17" s="4" customFormat="1" ht="18" customHeight="1" x14ac:dyDescent="0.2">
      <c r="A10" s="3" t="s">
        <v>167</v>
      </c>
      <c r="B10" s="34">
        <v>297.69</v>
      </c>
      <c r="C10" s="26">
        <v>38742</v>
      </c>
      <c r="D10" s="26">
        <v>12866.714</v>
      </c>
      <c r="E10" s="57">
        <v>33.211279748000003</v>
      </c>
      <c r="F10" s="26">
        <v>62476.71</v>
      </c>
      <c r="G10" s="26">
        <v>17771.124954879</v>
      </c>
      <c r="H10" s="58">
        <v>28.444399448999999</v>
      </c>
      <c r="I10" s="26">
        <v>12839.386850000001</v>
      </c>
      <c r="J10" s="57">
        <v>99.787613605000004</v>
      </c>
      <c r="K10" s="26">
        <v>17770.992020778998</v>
      </c>
      <c r="L10" s="46">
        <v>99.99</v>
      </c>
      <c r="M10" s="26">
        <v>27.32715</v>
      </c>
      <c r="N10" s="56">
        <v>0.21283843499999999</v>
      </c>
      <c r="O10" s="26">
        <v>7103.2562042999998</v>
      </c>
      <c r="P10" s="26">
        <v>12866.714</v>
      </c>
      <c r="Q10" s="26">
        <v>199.51</v>
      </c>
    </row>
    <row r="11" spans="1:17" s="4" customFormat="1" ht="18" customHeight="1" x14ac:dyDescent="0.2">
      <c r="A11" s="3" t="s">
        <v>168</v>
      </c>
      <c r="B11" s="34">
        <v>337.3</v>
      </c>
      <c r="C11" s="26">
        <v>43930</v>
      </c>
      <c r="D11" s="26">
        <v>13624.225549999999</v>
      </c>
      <c r="E11" s="57">
        <v>31.013488618</v>
      </c>
      <c r="F11" s="26">
        <v>66384.710000000006</v>
      </c>
      <c r="G11" s="26">
        <v>17968.004992303999</v>
      </c>
      <c r="H11" s="58">
        <v>27.066481110000002</v>
      </c>
      <c r="I11" s="26">
        <v>13589.708629999999</v>
      </c>
      <c r="J11" s="57">
        <v>99.746650407000004</v>
      </c>
      <c r="K11" s="26">
        <v>17967.852268554001</v>
      </c>
      <c r="L11" s="46">
        <v>99.99</v>
      </c>
      <c r="M11" s="26">
        <v>34.51437</v>
      </c>
      <c r="N11" s="56">
        <v>0.253974319</v>
      </c>
      <c r="O11" s="26">
        <v>8200.0929624</v>
      </c>
      <c r="P11" s="26">
        <v>13624.225549999999</v>
      </c>
      <c r="Q11" s="26">
        <v>200.75</v>
      </c>
    </row>
    <row r="12" spans="1:17" s="4" customFormat="1" ht="15" customHeight="1" x14ac:dyDescent="0.2">
      <c r="A12" s="347" t="s">
        <v>106</v>
      </c>
      <c r="B12" s="347"/>
      <c r="C12" s="347"/>
      <c r="D12" s="347"/>
    </row>
    <row r="13" spans="1:17" s="4" customFormat="1" ht="13.5" customHeight="1" x14ac:dyDescent="0.2">
      <c r="A13" s="347" t="s">
        <v>384</v>
      </c>
      <c r="B13" s="347"/>
      <c r="C13" s="347"/>
      <c r="D13" s="347"/>
    </row>
    <row r="14" spans="1:17" s="4" customFormat="1" ht="28.35" customHeight="1" x14ac:dyDescent="0.2"/>
  </sheetData>
  <mergeCells count="3">
    <mergeCell ref="A1:I1"/>
    <mergeCell ref="A12:D12"/>
    <mergeCell ref="A13:D13"/>
  </mergeCells>
  <pageMargins left="0.78431372549019618" right="0.78431372549019618" top="0.98039215686274517" bottom="0.98039215686274517" header="0.50980392156862753" footer="0.50980392156862753"/>
  <pageSetup paperSize="9" scale="52"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4"/>
  <sheetViews>
    <sheetView view="pageBreakPreview" zoomScale="60" zoomScaleNormal="100" workbookViewId="0">
      <selection sqref="A1:I1"/>
    </sheetView>
  </sheetViews>
  <sheetFormatPr defaultRowHeight="12.75" x14ac:dyDescent="0.2"/>
  <cols>
    <col min="1" max="8" width="14.7109375" bestFit="1" customWidth="1"/>
    <col min="9" max="9" width="11.140625" bestFit="1" customWidth="1"/>
    <col min="10" max="10" width="18.28515625" bestFit="1" customWidth="1"/>
    <col min="11" max="17" width="14.7109375" bestFit="1" customWidth="1"/>
    <col min="18" max="18" width="4.7109375" bestFit="1" customWidth="1"/>
  </cols>
  <sheetData>
    <row r="1" spans="1:17" ht="18" customHeight="1" x14ac:dyDescent="0.2">
      <c r="A1" s="325" t="s">
        <v>535</v>
      </c>
      <c r="B1" s="325"/>
      <c r="C1" s="325"/>
      <c r="D1" s="325"/>
      <c r="E1" s="325"/>
      <c r="F1" s="325"/>
      <c r="G1" s="325"/>
      <c r="H1" s="325"/>
      <c r="I1" s="325"/>
    </row>
    <row r="2" spans="1:17" s="4" customFormat="1" ht="76.5" customHeight="1" x14ac:dyDescent="0.2">
      <c r="A2" s="9" t="s">
        <v>519</v>
      </c>
      <c r="B2" s="9" t="s">
        <v>520</v>
      </c>
      <c r="C2" s="9" t="s">
        <v>521</v>
      </c>
      <c r="D2" s="9" t="s">
        <v>522</v>
      </c>
      <c r="E2" s="9" t="s">
        <v>523</v>
      </c>
      <c r="F2" s="10" t="s">
        <v>281</v>
      </c>
      <c r="G2" s="10" t="s">
        <v>536</v>
      </c>
      <c r="H2" s="9" t="s">
        <v>525</v>
      </c>
      <c r="I2" s="9" t="s">
        <v>526</v>
      </c>
      <c r="J2" s="9" t="s">
        <v>527</v>
      </c>
      <c r="K2" s="10" t="s">
        <v>528</v>
      </c>
      <c r="L2" s="9" t="s">
        <v>529</v>
      </c>
      <c r="M2" s="9" t="s">
        <v>530</v>
      </c>
      <c r="N2" s="9" t="s">
        <v>531</v>
      </c>
      <c r="O2" s="10" t="s">
        <v>532</v>
      </c>
      <c r="P2" s="10" t="s">
        <v>533</v>
      </c>
      <c r="Q2" s="10" t="s">
        <v>534</v>
      </c>
    </row>
    <row r="3" spans="1:17" s="4" customFormat="1" ht="18" customHeight="1" x14ac:dyDescent="0.2">
      <c r="A3" s="3" t="s">
        <v>69</v>
      </c>
      <c r="B3" s="34">
        <v>24800.641230000001</v>
      </c>
      <c r="C3" s="32">
        <v>3710851.7220000001</v>
      </c>
      <c r="D3" s="32">
        <v>952812.1274</v>
      </c>
      <c r="E3" s="46">
        <v>25.67637294</v>
      </c>
      <c r="F3" s="32">
        <v>7198786.977</v>
      </c>
      <c r="G3" s="32">
        <v>2019893.321</v>
      </c>
      <c r="H3" s="46">
        <v>28.058801129999999</v>
      </c>
      <c r="I3" s="32">
        <v>951307.85930000001</v>
      </c>
      <c r="J3" s="15">
        <v>100</v>
      </c>
      <c r="K3" s="32">
        <v>2018374.7879999999</v>
      </c>
      <c r="L3" s="46">
        <v>100</v>
      </c>
      <c r="M3" s="34">
        <v>1504.2680800000001</v>
      </c>
      <c r="N3" s="46">
        <v>0.15812631699999999</v>
      </c>
      <c r="O3" s="32">
        <v>509415.17</v>
      </c>
      <c r="P3" s="32">
        <v>2019893.321</v>
      </c>
      <c r="Q3" s="26">
        <v>224.59</v>
      </c>
    </row>
    <row r="4" spans="1:17" s="4" customFormat="1" ht="18" customHeight="1" x14ac:dyDescent="0.2">
      <c r="A4" s="3" t="s">
        <v>70</v>
      </c>
      <c r="B4" s="34">
        <v>16848.650440000001</v>
      </c>
      <c r="C4" s="32">
        <v>2152502.872</v>
      </c>
      <c r="D4" s="32">
        <v>488343.38500000001</v>
      </c>
      <c r="E4" s="46">
        <v>22.687235000000001</v>
      </c>
      <c r="F4" s="32">
        <v>4727644.3679999998</v>
      </c>
      <c r="G4" s="32">
        <v>1188637.03</v>
      </c>
      <c r="H4" s="46">
        <v>25.142268269999999</v>
      </c>
      <c r="I4" s="32">
        <v>487663.10810000001</v>
      </c>
      <c r="J4" s="15">
        <v>100</v>
      </c>
      <c r="K4" s="32">
        <v>1187891.443</v>
      </c>
      <c r="L4" s="46">
        <v>100</v>
      </c>
      <c r="M4" s="34">
        <v>680.27689999999996</v>
      </c>
      <c r="N4" s="46">
        <v>0.13949730599999999</v>
      </c>
      <c r="O4" s="32">
        <v>311488.087</v>
      </c>
      <c r="P4" s="32">
        <v>1188637.03</v>
      </c>
      <c r="Q4" s="26">
        <v>256.22000000000003</v>
      </c>
    </row>
    <row r="5" spans="1:17" s="4" customFormat="1" ht="18" customHeight="1" x14ac:dyDescent="0.2">
      <c r="A5" s="3" t="s">
        <v>162</v>
      </c>
      <c r="B5" s="34">
        <v>2091.9330500000001</v>
      </c>
      <c r="C5" s="32">
        <v>285047.8947</v>
      </c>
      <c r="D5" s="26">
        <v>68755.397330000007</v>
      </c>
      <c r="E5" s="46">
        <v>24.120647304999999</v>
      </c>
      <c r="F5" s="32">
        <v>611743.01260000002</v>
      </c>
      <c r="G5" s="32">
        <v>162383.75839999999</v>
      </c>
      <c r="H5" s="46">
        <v>26.544440245000001</v>
      </c>
      <c r="I5" s="26">
        <v>68661.862710000001</v>
      </c>
      <c r="J5" s="15">
        <v>100</v>
      </c>
      <c r="K5" s="32">
        <v>162274.3309</v>
      </c>
      <c r="L5" s="46">
        <v>100</v>
      </c>
      <c r="M5" s="34">
        <v>93.534620000000004</v>
      </c>
      <c r="N5" s="46">
        <v>0.136039676</v>
      </c>
      <c r="O5" s="26">
        <v>39790.5</v>
      </c>
      <c r="P5" s="32">
        <v>162383.75839999999</v>
      </c>
      <c r="Q5" s="26">
        <v>234.74</v>
      </c>
    </row>
    <row r="6" spans="1:17" s="4" customFormat="1" ht="18" customHeight="1" x14ac:dyDescent="0.2">
      <c r="A6" s="3" t="s">
        <v>163</v>
      </c>
      <c r="B6" s="34">
        <v>2516.6104500000001</v>
      </c>
      <c r="C6" s="32">
        <v>337019.64679999999</v>
      </c>
      <c r="D6" s="26">
        <v>74791.656520000004</v>
      </c>
      <c r="E6" s="46">
        <v>22.192076109999999</v>
      </c>
      <c r="F6" s="32">
        <v>713497.522</v>
      </c>
      <c r="G6" s="32">
        <v>181517.31140000001</v>
      </c>
      <c r="H6" s="46">
        <v>25.440496400000001</v>
      </c>
      <c r="I6" s="26">
        <v>74680.475860000006</v>
      </c>
      <c r="J6" s="15">
        <v>100</v>
      </c>
      <c r="K6" s="32">
        <v>181406.20019999999</v>
      </c>
      <c r="L6" s="46">
        <v>100</v>
      </c>
      <c r="M6" s="34">
        <v>111.18066</v>
      </c>
      <c r="N6" s="46">
        <v>0.14887513599999999</v>
      </c>
      <c r="O6" s="26">
        <v>46574.98</v>
      </c>
      <c r="P6" s="32">
        <v>181517.31140000001</v>
      </c>
      <c r="Q6" s="26">
        <v>244.12</v>
      </c>
    </row>
    <row r="7" spans="1:17" s="4" customFormat="1" ht="18" customHeight="1" x14ac:dyDescent="0.2">
      <c r="A7" s="3" t="s">
        <v>164</v>
      </c>
      <c r="B7" s="34">
        <v>2264.94</v>
      </c>
      <c r="C7" s="32">
        <v>284355.01</v>
      </c>
      <c r="D7" s="26">
        <v>67803.93475</v>
      </c>
      <c r="E7" s="46">
        <v>23.84</v>
      </c>
      <c r="F7" s="32">
        <v>612853.34</v>
      </c>
      <c r="G7" s="32">
        <v>167170.23000000001</v>
      </c>
      <c r="H7" s="46">
        <v>27.28</v>
      </c>
      <c r="I7" s="26">
        <v>67690.399999999994</v>
      </c>
      <c r="J7" s="15">
        <v>100</v>
      </c>
      <c r="K7" s="32">
        <v>167072.69039999999</v>
      </c>
      <c r="L7" s="46">
        <v>100</v>
      </c>
      <c r="M7" s="34">
        <v>113.53</v>
      </c>
      <c r="N7" s="46">
        <v>0.17</v>
      </c>
      <c r="O7" s="26">
        <v>46530.21</v>
      </c>
      <c r="P7" s="32">
        <v>167170.22779999999</v>
      </c>
      <c r="Q7" s="26">
        <v>247.37</v>
      </c>
    </row>
    <row r="8" spans="1:17" s="4" customFormat="1" ht="18" customHeight="1" x14ac:dyDescent="0.2">
      <c r="A8" s="3" t="s">
        <v>165</v>
      </c>
      <c r="B8" s="34">
        <v>2335.9820500000001</v>
      </c>
      <c r="C8" s="32">
        <v>301754.08600000001</v>
      </c>
      <c r="D8" s="26">
        <v>72846.147580000004</v>
      </c>
      <c r="E8" s="46">
        <v>24.140898490000001</v>
      </c>
      <c r="F8" s="32">
        <v>660330.6496</v>
      </c>
      <c r="G8" s="32">
        <v>168312.96460000001</v>
      </c>
      <c r="H8" s="46">
        <v>25.489194640000001</v>
      </c>
      <c r="I8" s="26">
        <v>72755.537179999999</v>
      </c>
      <c r="J8" s="15">
        <v>100</v>
      </c>
      <c r="K8" s="32">
        <v>168201.77739999999</v>
      </c>
      <c r="L8" s="46">
        <v>100</v>
      </c>
      <c r="M8" s="34">
        <v>90.610399999999998</v>
      </c>
      <c r="N8" s="46">
        <v>0.124540899</v>
      </c>
      <c r="O8" s="26">
        <v>41899.58</v>
      </c>
      <c r="P8" s="32">
        <v>168312.96460000001</v>
      </c>
      <c r="Q8" s="26">
        <v>250.14</v>
      </c>
    </row>
    <row r="9" spans="1:17" s="4" customFormat="1" ht="18" customHeight="1" x14ac:dyDescent="0.2">
      <c r="A9" s="3" t="s">
        <v>166</v>
      </c>
      <c r="B9" s="34">
        <v>2385.8870999999999</v>
      </c>
      <c r="C9" s="32">
        <v>318996.96039999998</v>
      </c>
      <c r="D9" s="26">
        <v>67313.940340000001</v>
      </c>
      <c r="E9" s="46">
        <v>21.101749770000001</v>
      </c>
      <c r="F9" s="32">
        <v>687997.78729999997</v>
      </c>
      <c r="G9" s="32">
        <v>164691.1887</v>
      </c>
      <c r="H9" s="46">
        <v>23.93774977</v>
      </c>
      <c r="I9" s="26">
        <v>67212.050369999997</v>
      </c>
      <c r="J9" s="15">
        <v>100</v>
      </c>
      <c r="K9" s="32">
        <v>164590.08369999999</v>
      </c>
      <c r="L9" s="46">
        <v>100</v>
      </c>
      <c r="M9" s="34">
        <v>101.88997000000001</v>
      </c>
      <c r="N9" s="46">
        <v>0.151594795</v>
      </c>
      <c r="O9" s="26">
        <v>38165.31</v>
      </c>
      <c r="P9" s="32">
        <v>164691.1887</v>
      </c>
      <c r="Q9" s="26">
        <v>252.23</v>
      </c>
    </row>
    <row r="10" spans="1:17" s="4" customFormat="1" ht="18" customHeight="1" x14ac:dyDescent="0.2">
      <c r="A10" s="3" t="s">
        <v>167</v>
      </c>
      <c r="B10" s="34">
        <v>2337.34</v>
      </c>
      <c r="C10" s="32">
        <v>294001.06</v>
      </c>
      <c r="D10" s="26">
        <v>63774.87</v>
      </c>
      <c r="E10" s="46">
        <v>21.692055828000001</v>
      </c>
      <c r="F10" s="32">
        <v>683237.09</v>
      </c>
      <c r="G10" s="32">
        <v>164549.18</v>
      </c>
      <c r="H10" s="46">
        <v>24.083760545000001</v>
      </c>
      <c r="I10" s="26">
        <v>63686.22</v>
      </c>
      <c r="J10" s="15">
        <v>100</v>
      </c>
      <c r="K10" s="32">
        <v>164450.74509167401</v>
      </c>
      <c r="L10" s="46">
        <v>100</v>
      </c>
      <c r="M10" s="34">
        <v>88.656890000000004</v>
      </c>
      <c r="N10" s="46">
        <v>0.13901538899999999</v>
      </c>
      <c r="O10" s="26">
        <v>44990.416980315997</v>
      </c>
      <c r="P10" s="32">
        <v>164549.18489969501</v>
      </c>
      <c r="Q10" s="26">
        <v>253.23</v>
      </c>
    </row>
    <row r="11" spans="1:17" s="4" customFormat="1" ht="18" customHeight="1" x14ac:dyDescent="0.2">
      <c r="A11" s="3" t="s">
        <v>168</v>
      </c>
      <c r="B11" s="34">
        <v>2915.9512199999999</v>
      </c>
      <c r="C11" s="32">
        <v>331328.21149999998</v>
      </c>
      <c r="D11" s="26">
        <v>73057.433980000002</v>
      </c>
      <c r="E11" s="46">
        <v>22.04986821</v>
      </c>
      <c r="F11" s="32">
        <v>757984.96140000003</v>
      </c>
      <c r="G11" s="32">
        <v>180012.3939</v>
      </c>
      <c r="H11" s="46">
        <v>23.748808090000001</v>
      </c>
      <c r="I11" s="26">
        <v>72976.559439999997</v>
      </c>
      <c r="J11" s="15">
        <v>100</v>
      </c>
      <c r="K11" s="32">
        <v>179895.61489999999</v>
      </c>
      <c r="L11" s="46">
        <v>100</v>
      </c>
      <c r="M11" s="34">
        <v>80.874539999999996</v>
      </c>
      <c r="N11" s="46">
        <v>0.11082262599999999</v>
      </c>
      <c r="O11" s="26">
        <v>53537.09</v>
      </c>
      <c r="P11" s="32">
        <v>180012.3939</v>
      </c>
      <c r="Q11" s="26">
        <v>256.22000000000003</v>
      </c>
    </row>
    <row r="12" spans="1:17" s="4" customFormat="1" ht="15" customHeight="1" x14ac:dyDescent="0.2">
      <c r="A12" s="327" t="s">
        <v>106</v>
      </c>
      <c r="B12" s="327"/>
      <c r="C12" s="327"/>
      <c r="D12" s="327"/>
    </row>
    <row r="13" spans="1:17" s="4" customFormat="1" ht="13.5" customHeight="1" x14ac:dyDescent="0.2">
      <c r="A13" s="327" t="s">
        <v>441</v>
      </c>
      <c r="B13" s="327"/>
      <c r="C13" s="327"/>
      <c r="D13" s="327"/>
    </row>
    <row r="14" spans="1:17" s="4" customFormat="1" ht="26.85" customHeight="1" x14ac:dyDescent="0.2"/>
  </sheetData>
  <mergeCells count="3">
    <mergeCell ref="A1:I1"/>
    <mergeCell ref="A12:D12"/>
    <mergeCell ref="A13:D13"/>
  </mergeCells>
  <pageMargins left="0.78431372549019618" right="0.78431372549019618" top="0.98039215686274517" bottom="0.98039215686274517" header="0.50980392156862753" footer="0.50980392156862753"/>
  <pageSetup paperSize="9" scale="52"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4"/>
  <sheetViews>
    <sheetView view="pageBreakPreview" topLeftCell="D1" zoomScale="60" zoomScaleNormal="100" workbookViewId="0">
      <selection activeCell="H4" sqref="H4:H11"/>
    </sheetView>
  </sheetViews>
  <sheetFormatPr defaultRowHeight="12.75" x14ac:dyDescent="0.2"/>
  <cols>
    <col min="1" max="15" width="14.7109375" bestFit="1" customWidth="1"/>
    <col min="16" max="16" width="4.7109375" bestFit="1" customWidth="1"/>
  </cols>
  <sheetData>
    <row r="1" spans="1:15" ht="14.25" customHeight="1" x14ac:dyDescent="0.2">
      <c r="A1" s="101" t="s">
        <v>537</v>
      </c>
      <c r="B1" s="101"/>
      <c r="C1" s="101"/>
    </row>
    <row r="2" spans="1:15" s="4" customFormat="1" ht="71.25" customHeight="1" x14ac:dyDescent="0.2">
      <c r="A2" s="44" t="s">
        <v>538</v>
      </c>
      <c r="B2" s="44" t="s">
        <v>520</v>
      </c>
      <c r="C2" s="44" t="s">
        <v>280</v>
      </c>
      <c r="D2" s="44" t="s">
        <v>522</v>
      </c>
      <c r="E2" s="44" t="s">
        <v>523</v>
      </c>
      <c r="F2" s="44" t="s">
        <v>298</v>
      </c>
      <c r="G2" s="44" t="s">
        <v>539</v>
      </c>
      <c r="H2" s="44" t="s">
        <v>525</v>
      </c>
      <c r="I2" s="44" t="s">
        <v>526</v>
      </c>
      <c r="J2" s="44" t="s">
        <v>527</v>
      </c>
      <c r="K2" s="44" t="s">
        <v>540</v>
      </c>
      <c r="L2" s="44" t="s">
        <v>529</v>
      </c>
      <c r="M2" s="44" t="s">
        <v>541</v>
      </c>
      <c r="N2" s="44" t="s">
        <v>542</v>
      </c>
      <c r="O2" s="44" t="s">
        <v>543</v>
      </c>
    </row>
    <row r="3" spans="1:15" s="4" customFormat="1" ht="18" customHeight="1" x14ac:dyDescent="0.2">
      <c r="A3" s="59" t="s">
        <v>69</v>
      </c>
      <c r="B3" s="60">
        <v>2.8230000000000002E-2</v>
      </c>
      <c r="C3" s="61">
        <v>151.78948</v>
      </c>
      <c r="D3" s="61">
        <v>28.12238</v>
      </c>
      <c r="E3" s="62">
        <v>18.527225990000002</v>
      </c>
      <c r="F3" s="61">
        <v>192.76668190000001</v>
      </c>
      <c r="G3" s="61">
        <v>43.622502480000001</v>
      </c>
      <c r="H3" s="62">
        <v>22.62968996</v>
      </c>
      <c r="I3" s="61">
        <v>28.12238</v>
      </c>
      <c r="J3" s="61">
        <v>100</v>
      </c>
      <c r="K3" s="61">
        <v>43.622502480000001</v>
      </c>
      <c r="L3" s="314">
        <v>100</v>
      </c>
      <c r="M3" s="61">
        <v>43.626681929999997</v>
      </c>
      <c r="N3" s="61">
        <v>43.622502480000001</v>
      </c>
      <c r="O3" s="313">
        <v>0.32</v>
      </c>
    </row>
    <row r="4" spans="1:15" s="4" customFormat="1" ht="18" customHeight="1" x14ac:dyDescent="0.2">
      <c r="A4" s="59" t="s">
        <v>70</v>
      </c>
      <c r="B4" s="60">
        <v>6.7299999999999999E-3</v>
      </c>
      <c r="C4" s="61">
        <v>2.8399100000000002</v>
      </c>
      <c r="D4" s="61">
        <v>2.8399100000000002</v>
      </c>
      <c r="E4" s="62">
        <v>100</v>
      </c>
      <c r="F4" s="61">
        <v>7.0882825299999999</v>
      </c>
      <c r="G4" s="61">
        <v>7.0882825299999999</v>
      </c>
      <c r="H4" s="61">
        <v>100</v>
      </c>
      <c r="I4" s="61">
        <v>2.8399100000000002</v>
      </c>
      <c r="J4" s="61">
        <v>100</v>
      </c>
      <c r="K4" s="61">
        <v>7.0882825299999999</v>
      </c>
      <c r="L4" s="314">
        <v>100</v>
      </c>
      <c r="M4" s="61">
        <v>7.0882825299999999</v>
      </c>
      <c r="N4" s="61">
        <v>7.0882825299999999</v>
      </c>
      <c r="O4" s="313">
        <v>0.32</v>
      </c>
    </row>
    <row r="5" spans="1:15" s="4" customFormat="1" ht="18" customHeight="1" x14ac:dyDescent="0.2">
      <c r="A5" s="59" t="s">
        <v>162</v>
      </c>
      <c r="B5" s="60">
        <v>1.6299999999999999E-3</v>
      </c>
      <c r="C5" s="61">
        <v>0.39826</v>
      </c>
      <c r="D5" s="61">
        <v>0.39826</v>
      </c>
      <c r="E5" s="62">
        <v>100</v>
      </c>
      <c r="F5" s="61">
        <v>1.28800753</v>
      </c>
      <c r="G5" s="61">
        <v>1.28800753</v>
      </c>
      <c r="H5" s="61">
        <v>100</v>
      </c>
      <c r="I5" s="61">
        <v>0.39826</v>
      </c>
      <c r="J5" s="61">
        <v>100</v>
      </c>
      <c r="K5" s="61">
        <v>1.28800753</v>
      </c>
      <c r="L5" s="314">
        <v>100</v>
      </c>
      <c r="M5" s="61">
        <v>1.28800753</v>
      </c>
      <c r="N5" s="61">
        <v>1.28800753</v>
      </c>
      <c r="O5" s="313">
        <v>0.32</v>
      </c>
    </row>
    <row r="6" spans="1:15" s="4" customFormat="1" ht="18" customHeight="1" x14ac:dyDescent="0.2">
      <c r="A6" s="59" t="s">
        <v>163</v>
      </c>
      <c r="B6" s="60">
        <v>2E-3</v>
      </c>
      <c r="C6" s="61">
        <v>0.91410000000000002</v>
      </c>
      <c r="D6" s="61">
        <v>0.91410000000000002</v>
      </c>
      <c r="E6" s="62">
        <v>100</v>
      </c>
      <c r="F6" s="61">
        <v>1.89492975</v>
      </c>
      <c r="G6" s="61">
        <v>1.89492975</v>
      </c>
      <c r="H6" s="61">
        <v>100</v>
      </c>
      <c r="I6" s="61">
        <v>0.91410000000000002</v>
      </c>
      <c r="J6" s="61">
        <v>100</v>
      </c>
      <c r="K6" s="61">
        <v>1.89492975</v>
      </c>
      <c r="L6" s="314">
        <v>100</v>
      </c>
      <c r="M6" s="61">
        <v>1.89492975</v>
      </c>
      <c r="N6" s="61">
        <v>1.89492975</v>
      </c>
      <c r="O6" s="313">
        <v>0.32</v>
      </c>
    </row>
    <row r="7" spans="1:15" s="4" customFormat="1" ht="18" customHeight="1" x14ac:dyDescent="0.2">
      <c r="A7" s="59" t="s">
        <v>164</v>
      </c>
      <c r="B7" s="60">
        <v>2.0000000000000001E-4</v>
      </c>
      <c r="C7" s="61">
        <v>0.1237</v>
      </c>
      <c r="D7" s="61">
        <v>0.1237</v>
      </c>
      <c r="E7" s="62">
        <v>100</v>
      </c>
      <c r="F7" s="61">
        <v>0.39319999999999999</v>
      </c>
      <c r="G7" s="61">
        <v>0.39319999999999999</v>
      </c>
      <c r="H7" s="61">
        <v>100</v>
      </c>
      <c r="I7" s="61">
        <v>0.1237</v>
      </c>
      <c r="J7" s="61">
        <v>100</v>
      </c>
      <c r="K7" s="61">
        <v>0.39319999999999999</v>
      </c>
      <c r="L7" s="314">
        <v>100</v>
      </c>
      <c r="M7" s="61">
        <v>0.39319999999999999</v>
      </c>
      <c r="N7" s="61">
        <v>0.39319999999999999</v>
      </c>
      <c r="O7" s="313">
        <v>0.32</v>
      </c>
    </row>
    <row r="8" spans="1:15" s="4" customFormat="1" ht="18" customHeight="1" x14ac:dyDescent="0.2">
      <c r="A8" s="59" t="s">
        <v>165</v>
      </c>
      <c r="B8" s="60">
        <v>2.9999999999999997E-4</v>
      </c>
      <c r="C8" s="61">
        <v>0.1598</v>
      </c>
      <c r="D8" s="61">
        <v>0.1598</v>
      </c>
      <c r="E8" s="62">
        <v>100</v>
      </c>
      <c r="F8" s="61">
        <v>0.40179999999999999</v>
      </c>
      <c r="G8" s="61">
        <v>0.40179999999999999</v>
      </c>
      <c r="H8" s="61">
        <v>100</v>
      </c>
      <c r="I8" s="61">
        <v>0.1598</v>
      </c>
      <c r="J8" s="61">
        <v>100</v>
      </c>
      <c r="K8" s="61">
        <v>0.40179999999999999</v>
      </c>
      <c r="L8" s="314">
        <v>100</v>
      </c>
      <c r="M8" s="61">
        <v>0.40179999999999999</v>
      </c>
      <c r="N8" s="61">
        <v>0.40179999999999999</v>
      </c>
      <c r="O8" s="313">
        <v>0.32</v>
      </c>
    </row>
    <row r="9" spans="1:15" s="4" customFormat="1" ht="18" customHeight="1" x14ac:dyDescent="0.2">
      <c r="A9" s="59" t="s">
        <v>166</v>
      </c>
      <c r="B9" s="60">
        <v>8.5999999999999998E-4</v>
      </c>
      <c r="C9" s="61">
        <v>0.31180000000000002</v>
      </c>
      <c r="D9" s="61">
        <v>0.31180000000000002</v>
      </c>
      <c r="E9" s="62">
        <v>100</v>
      </c>
      <c r="F9" s="61">
        <v>0.92210000000000003</v>
      </c>
      <c r="G9" s="61">
        <v>0.92210000000000003</v>
      </c>
      <c r="H9" s="61">
        <v>100</v>
      </c>
      <c r="I9" s="61">
        <v>0.31180000000000002</v>
      </c>
      <c r="J9" s="61">
        <v>100</v>
      </c>
      <c r="K9" s="61">
        <v>0.92210000000000003</v>
      </c>
      <c r="L9" s="314">
        <v>100</v>
      </c>
      <c r="M9" s="61">
        <v>0.92210000000000003</v>
      </c>
      <c r="N9" s="61">
        <v>0.92210000000000003</v>
      </c>
      <c r="O9" s="313">
        <v>0.32</v>
      </c>
    </row>
    <row r="10" spans="1:15" s="4" customFormat="1" ht="18" customHeight="1" x14ac:dyDescent="0.2">
      <c r="A10" s="59" t="s">
        <v>167</v>
      </c>
      <c r="B10" s="60">
        <v>8.9999999999999998E-4</v>
      </c>
      <c r="C10" s="61">
        <v>0.53949999999999998</v>
      </c>
      <c r="D10" s="61">
        <v>0.53949999999999998</v>
      </c>
      <c r="E10" s="62">
        <v>100</v>
      </c>
      <c r="F10" s="61">
        <v>1.1962385</v>
      </c>
      <c r="G10" s="61">
        <v>1.1962385</v>
      </c>
      <c r="H10" s="61">
        <v>100</v>
      </c>
      <c r="I10" s="61">
        <v>0.53949999999999998</v>
      </c>
      <c r="J10" s="61">
        <v>100</v>
      </c>
      <c r="K10" s="61">
        <v>1.1962385</v>
      </c>
      <c r="L10" s="314">
        <v>100</v>
      </c>
      <c r="M10" s="61">
        <v>1.1962385</v>
      </c>
      <c r="N10" s="61">
        <v>1.1962385</v>
      </c>
      <c r="O10" s="313">
        <v>0.32</v>
      </c>
    </row>
    <row r="11" spans="1:15" s="4" customFormat="1" ht="18" customHeight="1" x14ac:dyDescent="0.2">
      <c r="A11" s="59" t="s">
        <v>168</v>
      </c>
      <c r="B11" s="60">
        <v>8.1999999999999998E-4</v>
      </c>
      <c r="C11" s="61">
        <v>0.39279999999999998</v>
      </c>
      <c r="D11" s="61">
        <v>0.39279999999999998</v>
      </c>
      <c r="E11" s="62">
        <v>100</v>
      </c>
      <c r="F11" s="61">
        <v>0.99205849999999995</v>
      </c>
      <c r="G11" s="61">
        <v>0.99205849999999995</v>
      </c>
      <c r="H11" s="61">
        <v>100</v>
      </c>
      <c r="I11" s="61">
        <v>0.39279999999999998</v>
      </c>
      <c r="J11" s="61">
        <v>100</v>
      </c>
      <c r="K11" s="61">
        <v>0.99205849999999995</v>
      </c>
      <c r="L11" s="314">
        <v>100</v>
      </c>
      <c r="M11" s="61">
        <v>0.99205849999999995</v>
      </c>
      <c r="N11" s="61">
        <v>0.99205849999999995</v>
      </c>
      <c r="O11" s="313">
        <v>0.32</v>
      </c>
    </row>
    <row r="12" spans="1:15" s="4" customFormat="1" ht="17.25" customHeight="1" x14ac:dyDescent="0.2">
      <c r="A12" s="395" t="s">
        <v>544</v>
      </c>
      <c r="B12" s="395"/>
      <c r="C12" s="395"/>
      <c r="D12" s="395"/>
      <c r="E12" s="395"/>
      <c r="F12" s="395"/>
      <c r="G12" s="395"/>
      <c r="H12" s="395"/>
      <c r="I12" s="395"/>
      <c r="J12" s="395"/>
      <c r="K12" s="395"/>
      <c r="L12" s="395"/>
      <c r="M12" s="395"/>
      <c r="N12" s="395"/>
      <c r="O12" s="395"/>
    </row>
    <row r="13" spans="1:15" s="4" customFormat="1" ht="17.25" customHeight="1" x14ac:dyDescent="0.2">
      <c r="A13" s="395" t="s">
        <v>491</v>
      </c>
      <c r="B13" s="395"/>
      <c r="C13" s="395"/>
      <c r="D13" s="395"/>
      <c r="E13" s="395"/>
      <c r="F13" s="395"/>
      <c r="G13" s="395"/>
      <c r="H13" s="395"/>
      <c r="I13" s="395"/>
      <c r="J13" s="395"/>
      <c r="K13" s="395"/>
      <c r="L13" s="395"/>
      <c r="M13" s="395"/>
      <c r="N13" s="395"/>
      <c r="O13" s="395"/>
    </row>
    <row r="14" spans="1:15" s="4" customFormat="1" ht="28.35" customHeight="1" x14ac:dyDescent="0.2"/>
  </sheetData>
  <mergeCells count="2">
    <mergeCell ref="A12:O12"/>
    <mergeCell ref="A13:O13"/>
  </mergeCells>
  <pageMargins left="0.78431372549019618" right="0.78431372549019618" top="0.98039215686274517" bottom="0.98039215686274517" header="0.50980392156862753" footer="0.50980392156862753"/>
  <pageSetup paperSize="9" scale="39" orientation="portrait"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6"/>
  <sheetViews>
    <sheetView view="pageBreakPreview" zoomScale="60" zoomScaleNormal="100" workbookViewId="0">
      <selection activeCell="H11" sqref="H11"/>
    </sheetView>
  </sheetViews>
  <sheetFormatPr defaultRowHeight="12.75" x14ac:dyDescent="0.2"/>
  <cols>
    <col min="1" max="1" width="14.7109375" bestFit="1" customWidth="1"/>
    <col min="2" max="2" width="9.140625" bestFit="1" customWidth="1"/>
    <col min="3" max="3" width="10.140625" bestFit="1" customWidth="1"/>
    <col min="4" max="4" width="9.42578125" bestFit="1" customWidth="1"/>
    <col min="5" max="5" width="10.140625" bestFit="1" customWidth="1"/>
    <col min="6" max="6" width="9.5703125" bestFit="1" customWidth="1"/>
    <col min="7" max="11" width="10.140625" bestFit="1" customWidth="1"/>
    <col min="12" max="12" width="9.85546875" bestFit="1" customWidth="1"/>
    <col min="13" max="13" width="9.28515625" bestFit="1" customWidth="1"/>
    <col min="14" max="14" width="10.28515625" bestFit="1" customWidth="1"/>
    <col min="15" max="15" width="11.7109375" bestFit="1" customWidth="1"/>
    <col min="16" max="16" width="9.7109375" bestFit="1" customWidth="1"/>
    <col min="17" max="17" width="8.28515625" bestFit="1" customWidth="1"/>
    <col min="18" max="18" width="9.140625" bestFit="1" customWidth="1"/>
    <col min="19" max="19" width="4.7109375" bestFit="1" customWidth="1"/>
  </cols>
  <sheetData>
    <row r="1" spans="1:18" ht="18" customHeight="1" x14ac:dyDescent="0.2">
      <c r="A1" s="325" t="s">
        <v>37</v>
      </c>
      <c r="B1" s="325"/>
      <c r="C1" s="325"/>
      <c r="D1" s="325"/>
      <c r="E1" s="325"/>
      <c r="F1" s="325"/>
      <c r="G1" s="325"/>
      <c r="H1" s="325"/>
      <c r="I1" s="325"/>
      <c r="J1" s="325"/>
      <c r="K1" s="325"/>
      <c r="L1" s="325"/>
      <c r="M1" s="325"/>
      <c r="N1" s="325"/>
      <c r="O1" s="325"/>
      <c r="P1" s="325"/>
      <c r="Q1" s="325"/>
      <c r="R1" s="325"/>
    </row>
    <row r="2" spans="1:18" s="4" customFormat="1" ht="25.5" customHeight="1" x14ac:dyDescent="0.2">
      <c r="A2" s="329" t="s">
        <v>545</v>
      </c>
      <c r="B2" s="329" t="s">
        <v>278</v>
      </c>
      <c r="C2" s="352" t="s">
        <v>546</v>
      </c>
      <c r="D2" s="353"/>
      <c r="E2" s="352" t="s">
        <v>547</v>
      </c>
      <c r="F2" s="353"/>
      <c r="G2" s="349" t="s">
        <v>548</v>
      </c>
      <c r="H2" s="350"/>
      <c r="I2" s="350"/>
      <c r="J2" s="351"/>
      <c r="K2" s="349" t="s">
        <v>549</v>
      </c>
      <c r="L2" s="350"/>
      <c r="M2" s="350"/>
      <c r="N2" s="351"/>
      <c r="O2" s="352" t="s">
        <v>156</v>
      </c>
      <c r="P2" s="353"/>
      <c r="Q2" s="397" t="s">
        <v>550</v>
      </c>
      <c r="R2" s="398"/>
    </row>
    <row r="3" spans="1:18" s="4" customFormat="1" ht="13.5" customHeight="1" x14ac:dyDescent="0.2">
      <c r="A3" s="396"/>
      <c r="B3" s="396"/>
      <c r="C3" s="354"/>
      <c r="D3" s="355"/>
      <c r="E3" s="354"/>
      <c r="F3" s="355"/>
      <c r="G3" s="349" t="s">
        <v>551</v>
      </c>
      <c r="H3" s="351"/>
      <c r="I3" s="349" t="s">
        <v>552</v>
      </c>
      <c r="J3" s="351"/>
      <c r="K3" s="349" t="s">
        <v>551</v>
      </c>
      <c r="L3" s="351"/>
      <c r="M3" s="349" t="s">
        <v>552</v>
      </c>
      <c r="N3" s="351"/>
      <c r="O3" s="354"/>
      <c r="P3" s="355"/>
      <c r="Q3" s="399"/>
      <c r="R3" s="400"/>
    </row>
    <row r="4" spans="1:18" s="4" customFormat="1" ht="48.75" customHeight="1" x14ac:dyDescent="0.2">
      <c r="A4" s="330"/>
      <c r="B4" s="330"/>
      <c r="C4" s="17" t="s">
        <v>553</v>
      </c>
      <c r="D4" s="16" t="s">
        <v>554</v>
      </c>
      <c r="E4" s="17" t="s">
        <v>553</v>
      </c>
      <c r="F4" s="16" t="s">
        <v>554</v>
      </c>
      <c r="G4" s="17" t="s">
        <v>553</v>
      </c>
      <c r="H4" s="16" t="s">
        <v>554</v>
      </c>
      <c r="I4" s="17" t="s">
        <v>553</v>
      </c>
      <c r="J4" s="16" t="s">
        <v>554</v>
      </c>
      <c r="K4" s="17" t="s">
        <v>553</v>
      </c>
      <c r="L4" s="16" t="s">
        <v>554</v>
      </c>
      <c r="M4" s="17" t="s">
        <v>553</v>
      </c>
      <c r="N4" s="16" t="s">
        <v>554</v>
      </c>
      <c r="O4" s="17" t="s">
        <v>553</v>
      </c>
      <c r="P4" s="16" t="s">
        <v>554</v>
      </c>
      <c r="Q4" s="17" t="s">
        <v>555</v>
      </c>
      <c r="R4" s="16" t="s">
        <v>554</v>
      </c>
    </row>
    <row r="5" spans="1:18" s="4" customFormat="1" ht="15" customHeight="1" x14ac:dyDescent="0.2">
      <c r="A5" s="3" t="s">
        <v>69</v>
      </c>
      <c r="B5" s="11">
        <v>246</v>
      </c>
      <c r="C5" s="26">
        <v>44117</v>
      </c>
      <c r="D5" s="26">
        <v>3217.5382433750001</v>
      </c>
      <c r="E5" s="26">
        <v>467</v>
      </c>
      <c r="F5" s="26">
        <v>36.725538004999997</v>
      </c>
      <c r="G5" s="26">
        <v>82</v>
      </c>
      <c r="H5" s="26">
        <v>5.9207460000000003</v>
      </c>
      <c r="I5" s="26">
        <v>32</v>
      </c>
      <c r="J5" s="26">
        <v>2.284462875</v>
      </c>
      <c r="K5" s="26">
        <v>3</v>
      </c>
      <c r="L5" s="26">
        <v>0.17921999999999999</v>
      </c>
      <c r="M5" s="26">
        <v>0</v>
      </c>
      <c r="N5" s="26">
        <v>0</v>
      </c>
      <c r="O5" s="26">
        <v>44701</v>
      </c>
      <c r="P5" s="26">
        <v>3262.6482102549999</v>
      </c>
      <c r="Q5" s="26">
        <v>2</v>
      </c>
      <c r="R5" s="26">
        <v>0.12</v>
      </c>
    </row>
    <row r="6" spans="1:18" s="4" customFormat="1" ht="15" customHeight="1" x14ac:dyDescent="0.2">
      <c r="A6" s="3" t="s">
        <v>70</v>
      </c>
      <c r="B6" s="11">
        <v>146</v>
      </c>
      <c r="C6" s="26">
        <v>377</v>
      </c>
      <c r="D6" s="26">
        <v>33.370824374999998</v>
      </c>
      <c r="E6" s="26">
        <v>150</v>
      </c>
      <c r="F6" s="26">
        <v>9.3742764800000007</v>
      </c>
      <c r="G6" s="26">
        <v>0</v>
      </c>
      <c r="H6" s="26">
        <v>0</v>
      </c>
      <c r="I6" s="26">
        <v>0</v>
      </c>
      <c r="J6" s="26">
        <v>0</v>
      </c>
      <c r="K6" s="26">
        <v>2</v>
      </c>
      <c r="L6" s="26">
        <v>7.5679999999999997E-2</v>
      </c>
      <c r="M6" s="26">
        <v>0</v>
      </c>
      <c r="N6" s="26">
        <v>0</v>
      </c>
      <c r="O6" s="26">
        <v>529</v>
      </c>
      <c r="P6" s="26">
        <v>42.820780855000002</v>
      </c>
      <c r="Q6" s="26">
        <v>2</v>
      </c>
      <c r="R6" s="26">
        <v>0.12</v>
      </c>
    </row>
    <row r="7" spans="1:18" s="4" customFormat="1" ht="15" customHeight="1" x14ac:dyDescent="0.2">
      <c r="A7" s="3" t="s">
        <v>162</v>
      </c>
      <c r="B7" s="11">
        <v>21</v>
      </c>
      <c r="C7" s="26">
        <v>20</v>
      </c>
      <c r="D7" s="26">
        <v>1.702080625</v>
      </c>
      <c r="E7" s="26">
        <v>39</v>
      </c>
      <c r="F7" s="26">
        <v>2.5485901599999998</v>
      </c>
      <c r="G7" s="26">
        <v>0</v>
      </c>
      <c r="H7" s="26">
        <v>0</v>
      </c>
      <c r="I7" s="26">
        <v>0</v>
      </c>
      <c r="J7" s="26">
        <v>0</v>
      </c>
      <c r="K7" s="26">
        <v>0</v>
      </c>
      <c r="L7" s="26">
        <v>0</v>
      </c>
      <c r="M7" s="26">
        <v>0</v>
      </c>
      <c r="N7" s="26">
        <v>0</v>
      </c>
      <c r="O7" s="26">
        <v>59</v>
      </c>
      <c r="P7" s="26">
        <v>4.2506707849999996</v>
      </c>
      <c r="Q7" s="26">
        <v>2</v>
      </c>
      <c r="R7" s="26">
        <v>0.13</v>
      </c>
    </row>
    <row r="8" spans="1:18" s="4" customFormat="1" ht="15" customHeight="1" x14ac:dyDescent="0.2">
      <c r="A8" s="3" t="s">
        <v>163</v>
      </c>
      <c r="B8" s="11">
        <v>22</v>
      </c>
      <c r="C8" s="26">
        <v>6</v>
      </c>
      <c r="D8" s="26">
        <v>0.52782562499999996</v>
      </c>
      <c r="E8" s="26">
        <v>33</v>
      </c>
      <c r="F8" s="26">
        <v>2.0079963049999998</v>
      </c>
      <c r="G8" s="26">
        <v>0</v>
      </c>
      <c r="H8" s="26">
        <v>0</v>
      </c>
      <c r="I8" s="26">
        <v>0</v>
      </c>
      <c r="J8" s="26">
        <v>0</v>
      </c>
      <c r="K8" s="26">
        <v>2</v>
      </c>
      <c r="L8" s="26">
        <v>7.5679999999999997E-2</v>
      </c>
      <c r="M8" s="26">
        <v>0</v>
      </c>
      <c r="N8" s="26">
        <v>0</v>
      </c>
      <c r="O8" s="26">
        <v>41</v>
      </c>
      <c r="P8" s="26">
        <v>2.6115019300000002</v>
      </c>
      <c r="Q8" s="26">
        <v>4</v>
      </c>
      <c r="R8" s="26">
        <v>0.23</v>
      </c>
    </row>
    <row r="9" spans="1:18" s="4" customFormat="1" ht="15" customHeight="1" x14ac:dyDescent="0.2">
      <c r="A9" s="3" t="s">
        <v>164</v>
      </c>
      <c r="B9" s="11">
        <v>21</v>
      </c>
      <c r="C9" s="26">
        <v>331</v>
      </c>
      <c r="D9" s="26">
        <v>29.3028175</v>
      </c>
      <c r="E9" s="26">
        <v>21</v>
      </c>
      <c r="F9" s="26">
        <v>1.249884105</v>
      </c>
      <c r="G9" s="26">
        <v>0</v>
      </c>
      <c r="H9" s="26">
        <v>0</v>
      </c>
      <c r="I9" s="26">
        <v>0</v>
      </c>
      <c r="J9" s="26">
        <v>0</v>
      </c>
      <c r="K9" s="26">
        <v>0</v>
      </c>
      <c r="L9" s="26">
        <v>0</v>
      </c>
      <c r="M9" s="26">
        <v>0</v>
      </c>
      <c r="N9" s="26">
        <v>0</v>
      </c>
      <c r="O9" s="26">
        <v>352</v>
      </c>
      <c r="P9" s="26">
        <v>30.552701604999999</v>
      </c>
      <c r="Q9" s="26">
        <v>11</v>
      </c>
      <c r="R9" s="26">
        <v>0.90134248500000003</v>
      </c>
    </row>
    <row r="10" spans="1:18" s="4" customFormat="1" ht="15" customHeight="1" x14ac:dyDescent="0.2">
      <c r="A10" s="3" t="s">
        <v>165</v>
      </c>
      <c r="B10" s="11">
        <v>22</v>
      </c>
      <c r="C10" s="26">
        <v>20</v>
      </c>
      <c r="D10" s="26">
        <v>1.838100625</v>
      </c>
      <c r="E10" s="26">
        <v>22</v>
      </c>
      <c r="F10" s="26">
        <v>1.342100415</v>
      </c>
      <c r="G10" s="26">
        <v>0</v>
      </c>
      <c r="H10" s="26">
        <v>0</v>
      </c>
      <c r="I10" s="26">
        <v>0</v>
      </c>
      <c r="J10" s="26">
        <v>0</v>
      </c>
      <c r="K10" s="26">
        <v>0</v>
      </c>
      <c r="L10" s="26">
        <v>0</v>
      </c>
      <c r="M10" s="26">
        <v>0</v>
      </c>
      <c r="N10" s="26">
        <v>0</v>
      </c>
      <c r="O10" s="26">
        <v>42</v>
      </c>
      <c r="P10" s="26">
        <v>3.18020104</v>
      </c>
      <c r="Q10" s="26">
        <v>3</v>
      </c>
      <c r="R10" s="26">
        <v>0.17589257999999999</v>
      </c>
    </row>
    <row r="11" spans="1:18" s="4" customFormat="1" ht="15" customHeight="1" x14ac:dyDescent="0.2">
      <c r="A11" s="3" t="s">
        <v>166</v>
      </c>
      <c r="B11" s="11">
        <v>21</v>
      </c>
      <c r="C11" s="26">
        <v>0</v>
      </c>
      <c r="D11" s="26">
        <v>0</v>
      </c>
      <c r="E11" s="26">
        <v>16</v>
      </c>
      <c r="F11" s="26">
        <v>1.00513187</v>
      </c>
      <c r="G11" s="26">
        <v>0</v>
      </c>
      <c r="H11" s="26">
        <v>0</v>
      </c>
      <c r="I11" s="26">
        <v>0</v>
      </c>
      <c r="J11" s="26">
        <v>0</v>
      </c>
      <c r="K11" s="26">
        <v>0</v>
      </c>
      <c r="L11" s="26">
        <v>0</v>
      </c>
      <c r="M11" s="26">
        <v>0</v>
      </c>
      <c r="N11" s="26">
        <v>0</v>
      </c>
      <c r="O11" s="26">
        <v>16</v>
      </c>
      <c r="P11" s="26">
        <v>1.00513187</v>
      </c>
      <c r="Q11" s="26">
        <v>3</v>
      </c>
      <c r="R11" s="26">
        <v>0.20286813000000001</v>
      </c>
    </row>
    <row r="12" spans="1:18" s="4" customFormat="1" ht="15" customHeight="1" x14ac:dyDescent="0.2">
      <c r="A12" s="3" t="s">
        <v>167</v>
      </c>
      <c r="B12" s="11">
        <v>18</v>
      </c>
      <c r="C12" s="26">
        <v>0</v>
      </c>
      <c r="D12" s="26">
        <v>0</v>
      </c>
      <c r="E12" s="26">
        <v>14</v>
      </c>
      <c r="F12" s="26">
        <v>0.93372739000000005</v>
      </c>
      <c r="G12" s="26">
        <v>0</v>
      </c>
      <c r="H12" s="26">
        <v>0</v>
      </c>
      <c r="I12" s="26">
        <v>0</v>
      </c>
      <c r="J12" s="26">
        <v>0</v>
      </c>
      <c r="K12" s="26">
        <v>0</v>
      </c>
      <c r="L12" s="26">
        <v>0</v>
      </c>
      <c r="M12" s="26">
        <v>0</v>
      </c>
      <c r="N12" s="26">
        <v>0</v>
      </c>
      <c r="O12" s="26">
        <v>14</v>
      </c>
      <c r="P12" s="26">
        <v>0.93372739000000005</v>
      </c>
      <c r="Q12" s="26">
        <v>3</v>
      </c>
      <c r="R12" s="26">
        <v>0.18461427</v>
      </c>
    </row>
    <row r="13" spans="1:18" s="4" customFormat="1" ht="15" customHeight="1" x14ac:dyDescent="0.2">
      <c r="A13" s="3" t="s">
        <v>168</v>
      </c>
      <c r="B13" s="11">
        <v>21</v>
      </c>
      <c r="C13" s="26">
        <v>0</v>
      </c>
      <c r="D13" s="26">
        <v>0</v>
      </c>
      <c r="E13" s="26">
        <v>5</v>
      </c>
      <c r="F13" s="26">
        <v>0.286846235</v>
      </c>
      <c r="G13" s="26">
        <v>0</v>
      </c>
      <c r="H13" s="26">
        <v>0</v>
      </c>
      <c r="I13" s="26">
        <v>0</v>
      </c>
      <c r="J13" s="26">
        <v>0</v>
      </c>
      <c r="K13" s="26">
        <v>0</v>
      </c>
      <c r="L13" s="26">
        <v>0</v>
      </c>
      <c r="M13" s="26">
        <v>0</v>
      </c>
      <c r="N13" s="26">
        <v>0</v>
      </c>
      <c r="O13" s="26">
        <v>5</v>
      </c>
      <c r="P13" s="26">
        <v>0.286846235</v>
      </c>
      <c r="Q13" s="26">
        <v>2</v>
      </c>
      <c r="R13" s="26">
        <v>0.12</v>
      </c>
    </row>
    <row r="14" spans="1:18" s="4" customFormat="1" ht="14.25" customHeight="1" x14ac:dyDescent="0.2">
      <c r="A14" s="327" t="s">
        <v>556</v>
      </c>
      <c r="B14" s="327"/>
      <c r="C14" s="327"/>
      <c r="D14" s="327"/>
      <c r="E14" s="327"/>
      <c r="F14" s="327"/>
      <c r="G14" s="327"/>
      <c r="H14" s="327"/>
      <c r="I14" s="327"/>
      <c r="J14" s="327"/>
    </row>
    <row r="15" spans="1:18" s="4" customFormat="1" ht="13.5" customHeight="1" x14ac:dyDescent="0.2">
      <c r="A15" s="327" t="s">
        <v>106</v>
      </c>
      <c r="B15" s="327"/>
      <c r="C15" s="327"/>
      <c r="D15" s="327"/>
      <c r="E15" s="327"/>
      <c r="F15" s="327"/>
      <c r="G15" s="327"/>
      <c r="H15" s="327"/>
      <c r="I15" s="327"/>
      <c r="J15" s="327"/>
    </row>
    <row r="16" spans="1:18" s="4" customFormat="1" ht="13.5" customHeight="1" x14ac:dyDescent="0.2">
      <c r="A16" s="327" t="s">
        <v>384</v>
      </c>
      <c r="B16" s="327"/>
      <c r="C16" s="327"/>
      <c r="D16" s="327"/>
      <c r="E16" s="327"/>
      <c r="F16" s="327"/>
      <c r="G16" s="327"/>
      <c r="H16" s="327"/>
      <c r="I16" s="327"/>
      <c r="J16" s="327"/>
    </row>
  </sheetData>
  <mergeCells count="16">
    <mergeCell ref="A1:R1"/>
    <mergeCell ref="A2:A4"/>
    <mergeCell ref="B2:B4"/>
    <mergeCell ref="C2:D3"/>
    <mergeCell ref="E2:F3"/>
    <mergeCell ref="G2:J2"/>
    <mergeCell ref="K2:N2"/>
    <mergeCell ref="O2:P3"/>
    <mergeCell ref="Q2:R3"/>
    <mergeCell ref="G3:H3"/>
    <mergeCell ref="A16:J16"/>
    <mergeCell ref="I3:J3"/>
    <mergeCell ref="K3:L3"/>
    <mergeCell ref="M3:N3"/>
    <mergeCell ref="A14:J14"/>
    <mergeCell ref="A15:J15"/>
  </mergeCells>
  <pageMargins left="0.78431372549019618" right="0.78431372549019618" top="0.98039215686274517" bottom="0.98039215686274517" header="0.50980392156862753" footer="0.50980392156862753"/>
  <pageSetup paperSize="9" scale="72"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16"/>
  <sheetViews>
    <sheetView zoomScaleNormal="100" workbookViewId="0">
      <selection activeCell="A2" sqref="A2:A4"/>
    </sheetView>
  </sheetViews>
  <sheetFormatPr defaultRowHeight="12.75" x14ac:dyDescent="0.2"/>
  <cols>
    <col min="1" max="1" width="12.140625" bestFit="1" customWidth="1"/>
    <col min="2" max="2" width="9.140625" bestFit="1" customWidth="1"/>
    <col min="3" max="18" width="13.5703125" bestFit="1" customWidth="1"/>
    <col min="19" max="19" width="5" bestFit="1" customWidth="1"/>
  </cols>
  <sheetData>
    <row r="1" spans="1:18" ht="18" customHeight="1" x14ac:dyDescent="0.2">
      <c r="A1" s="325" t="s">
        <v>557</v>
      </c>
      <c r="B1" s="325"/>
      <c r="C1" s="325"/>
      <c r="D1" s="325"/>
      <c r="E1" s="325"/>
      <c r="F1" s="325"/>
      <c r="G1" s="325"/>
      <c r="H1" s="325"/>
      <c r="I1" s="325"/>
      <c r="J1" s="325"/>
      <c r="K1" s="325"/>
      <c r="L1" s="325"/>
      <c r="M1" s="325"/>
      <c r="N1" s="325"/>
    </row>
    <row r="2" spans="1:18" s="4" customFormat="1" ht="25.5" customHeight="1" x14ac:dyDescent="0.2">
      <c r="A2" s="329" t="s">
        <v>545</v>
      </c>
      <c r="B2" s="329" t="s">
        <v>278</v>
      </c>
      <c r="C2" s="352" t="s">
        <v>546</v>
      </c>
      <c r="D2" s="353"/>
      <c r="E2" s="352" t="s">
        <v>547</v>
      </c>
      <c r="F2" s="353"/>
      <c r="G2" s="349" t="s">
        <v>548</v>
      </c>
      <c r="H2" s="350"/>
      <c r="I2" s="350"/>
      <c r="J2" s="351"/>
      <c r="K2" s="349" t="s">
        <v>549</v>
      </c>
      <c r="L2" s="350"/>
      <c r="M2" s="350"/>
      <c r="N2" s="351"/>
      <c r="O2" s="352" t="s">
        <v>156</v>
      </c>
      <c r="P2" s="353"/>
      <c r="Q2" s="397" t="s">
        <v>1105</v>
      </c>
      <c r="R2" s="398"/>
    </row>
    <row r="3" spans="1:18" s="4" customFormat="1" ht="13.5" customHeight="1" x14ac:dyDescent="0.2">
      <c r="A3" s="396"/>
      <c r="B3" s="396"/>
      <c r="C3" s="354"/>
      <c r="D3" s="355"/>
      <c r="E3" s="354"/>
      <c r="F3" s="355"/>
      <c r="G3" s="349" t="s">
        <v>551</v>
      </c>
      <c r="H3" s="351"/>
      <c r="I3" s="349" t="s">
        <v>552</v>
      </c>
      <c r="J3" s="351"/>
      <c r="K3" s="349" t="s">
        <v>551</v>
      </c>
      <c r="L3" s="351"/>
      <c r="M3" s="349" t="s">
        <v>552</v>
      </c>
      <c r="N3" s="351"/>
      <c r="O3" s="354"/>
      <c r="P3" s="355"/>
      <c r="Q3" s="399"/>
      <c r="R3" s="400"/>
    </row>
    <row r="4" spans="1:18" s="4" customFormat="1" ht="27" customHeight="1" x14ac:dyDescent="0.2">
      <c r="A4" s="330"/>
      <c r="B4" s="330"/>
      <c r="C4" s="17" t="s">
        <v>553</v>
      </c>
      <c r="D4" s="16" t="s">
        <v>554</v>
      </c>
      <c r="E4" s="17" t="s">
        <v>553</v>
      </c>
      <c r="F4" s="16" t="s">
        <v>554</v>
      </c>
      <c r="G4" s="17" t="s">
        <v>553</v>
      </c>
      <c r="H4" s="16" t="s">
        <v>554</v>
      </c>
      <c r="I4" s="17" t="s">
        <v>553</v>
      </c>
      <c r="J4" s="16" t="s">
        <v>554</v>
      </c>
      <c r="K4" s="17" t="s">
        <v>553</v>
      </c>
      <c r="L4" s="16" t="s">
        <v>554</v>
      </c>
      <c r="M4" s="17" t="s">
        <v>553</v>
      </c>
      <c r="N4" s="16" t="s">
        <v>554</v>
      </c>
      <c r="O4" s="17" t="s">
        <v>553</v>
      </c>
      <c r="P4" s="16" t="s">
        <v>554</v>
      </c>
      <c r="Q4" s="17" t="s">
        <v>553</v>
      </c>
      <c r="R4" s="16" t="s">
        <v>554</v>
      </c>
    </row>
    <row r="5" spans="1:18" s="4" customFormat="1" ht="15" customHeight="1" x14ac:dyDescent="0.2">
      <c r="A5" s="3" t="s">
        <v>69</v>
      </c>
      <c r="B5" s="11">
        <v>246</v>
      </c>
      <c r="C5" s="41">
        <v>57674584</v>
      </c>
      <c r="D5" s="32">
        <v>4810454.3916689996</v>
      </c>
      <c r="E5" s="41">
        <v>214758366</v>
      </c>
      <c r="F5" s="41">
        <v>15597519.7223446</v>
      </c>
      <c r="G5" s="41">
        <v>783312918</v>
      </c>
      <c r="H5" s="41">
        <v>71028905.386217803</v>
      </c>
      <c r="I5" s="41">
        <v>731721304</v>
      </c>
      <c r="J5" s="41">
        <v>63892970.901222497</v>
      </c>
      <c r="K5" s="41">
        <v>86282094</v>
      </c>
      <c r="L5" s="32">
        <v>6728006.9254511604</v>
      </c>
      <c r="M5" s="41">
        <v>40129282</v>
      </c>
      <c r="N5" s="32">
        <v>2927001.61905709</v>
      </c>
      <c r="O5" s="63">
        <v>1913878548</v>
      </c>
      <c r="P5" s="41">
        <v>164984858.950562</v>
      </c>
      <c r="Q5" s="32">
        <v>3800266</v>
      </c>
      <c r="R5" s="32">
        <v>274930.59255605499</v>
      </c>
    </row>
    <row r="6" spans="1:18" s="4" customFormat="1" ht="15" customHeight="1" x14ac:dyDescent="0.2">
      <c r="A6" s="3" t="s">
        <v>70</v>
      </c>
      <c r="B6" s="11">
        <v>146</v>
      </c>
      <c r="C6" s="41">
        <v>37989333</v>
      </c>
      <c r="D6" s="32">
        <v>3380018.54475665</v>
      </c>
      <c r="E6" s="41">
        <v>151786198</v>
      </c>
      <c r="F6" s="41">
        <v>10154125.2795501</v>
      </c>
      <c r="G6" s="41">
        <v>626147141</v>
      </c>
      <c r="H6" s="41">
        <v>61486940.653333098</v>
      </c>
      <c r="I6" s="41">
        <v>570045512</v>
      </c>
      <c r="J6" s="41">
        <v>54473713.781491198</v>
      </c>
      <c r="K6" s="41">
        <v>70494820</v>
      </c>
      <c r="L6" s="32">
        <v>5266668.7714835303</v>
      </c>
      <c r="M6" s="41">
        <v>34658394</v>
      </c>
      <c r="N6" s="32">
        <v>2406569.9394756299</v>
      </c>
      <c r="O6" s="63">
        <v>1491121398</v>
      </c>
      <c r="P6" s="41">
        <v>137168036.97009</v>
      </c>
      <c r="Q6" s="32">
        <v>5134553</v>
      </c>
      <c r="R6" s="32">
        <v>317298.01586096501</v>
      </c>
    </row>
    <row r="7" spans="1:18" s="4" customFormat="1" ht="15" customHeight="1" x14ac:dyDescent="0.2">
      <c r="A7" s="3" t="s">
        <v>162</v>
      </c>
      <c r="B7" s="11">
        <v>21</v>
      </c>
      <c r="C7" s="32">
        <v>4993824</v>
      </c>
      <c r="D7" s="32">
        <v>433691.273762225</v>
      </c>
      <c r="E7" s="41">
        <v>19971346</v>
      </c>
      <c r="F7" s="32">
        <v>1431956.7571702399</v>
      </c>
      <c r="G7" s="41">
        <v>69599045</v>
      </c>
      <c r="H7" s="32">
        <v>6570818.3973215204</v>
      </c>
      <c r="I7" s="41">
        <v>67963276</v>
      </c>
      <c r="J7" s="32">
        <v>6169967.5836405698</v>
      </c>
      <c r="K7" s="32">
        <v>9224410</v>
      </c>
      <c r="L7" s="32">
        <v>711977.43302098499</v>
      </c>
      <c r="M7" s="32">
        <v>4247393</v>
      </c>
      <c r="N7" s="32">
        <v>301815.939864085</v>
      </c>
      <c r="O7" s="41">
        <v>175999294</v>
      </c>
      <c r="P7" s="41">
        <v>15620227.3847796</v>
      </c>
      <c r="Q7" s="32">
        <v>4567264</v>
      </c>
      <c r="R7" s="32">
        <v>351290.31786055502</v>
      </c>
    </row>
    <row r="8" spans="1:18" s="4" customFormat="1" ht="15" customHeight="1" x14ac:dyDescent="0.2">
      <c r="A8" s="3" t="s">
        <v>163</v>
      </c>
      <c r="B8" s="11">
        <v>22</v>
      </c>
      <c r="C8" s="32">
        <v>4991448</v>
      </c>
      <c r="D8" s="32">
        <v>446740.88998507499</v>
      </c>
      <c r="E8" s="41">
        <v>21801493</v>
      </c>
      <c r="F8" s="32">
        <v>1430486.52776758</v>
      </c>
      <c r="G8" s="41">
        <v>86598523</v>
      </c>
      <c r="H8" s="32">
        <v>8491735.6803199295</v>
      </c>
      <c r="I8" s="41">
        <v>82860071</v>
      </c>
      <c r="J8" s="32">
        <v>7927461.3851190498</v>
      </c>
      <c r="K8" s="32">
        <v>9968877</v>
      </c>
      <c r="L8" s="32">
        <v>712976.86946806498</v>
      </c>
      <c r="M8" s="32">
        <v>5105748</v>
      </c>
      <c r="N8" s="32">
        <v>332671.50878594001</v>
      </c>
      <c r="O8" s="41">
        <v>211326160</v>
      </c>
      <c r="P8" s="41">
        <v>19342072.861445598</v>
      </c>
      <c r="Q8" s="32">
        <v>3796577</v>
      </c>
      <c r="R8" s="32">
        <v>285599.44376459997</v>
      </c>
    </row>
    <row r="9" spans="1:18" s="4" customFormat="1" ht="15" customHeight="1" x14ac:dyDescent="0.2">
      <c r="A9" s="3" t="s">
        <v>164</v>
      </c>
      <c r="B9" s="11">
        <v>21</v>
      </c>
      <c r="C9" s="32">
        <v>5182508</v>
      </c>
      <c r="D9" s="32">
        <v>468591.042712475</v>
      </c>
      <c r="E9" s="41">
        <v>20044920</v>
      </c>
      <c r="F9" s="32">
        <v>1317353.4264954999</v>
      </c>
      <c r="G9" s="41">
        <v>84577639</v>
      </c>
      <c r="H9" s="32">
        <v>8445192.8997977693</v>
      </c>
      <c r="I9" s="41">
        <v>76522830</v>
      </c>
      <c r="J9" s="32">
        <v>7441947.8226933302</v>
      </c>
      <c r="K9" s="32">
        <v>8967595</v>
      </c>
      <c r="L9" s="32">
        <v>651758.49147938006</v>
      </c>
      <c r="M9" s="32">
        <v>4212883</v>
      </c>
      <c r="N9" s="32">
        <v>285772.96485312498</v>
      </c>
      <c r="O9" s="41">
        <v>199508375</v>
      </c>
      <c r="P9" s="41">
        <v>18610616.6480316</v>
      </c>
      <c r="Q9" s="32">
        <v>3992821</v>
      </c>
      <c r="R9" s="32">
        <v>300615.84119713499</v>
      </c>
    </row>
    <row r="10" spans="1:18" s="4" customFormat="1" ht="15" customHeight="1" x14ac:dyDescent="0.2">
      <c r="A10" s="3" t="s">
        <v>165</v>
      </c>
      <c r="B10" s="11">
        <v>22</v>
      </c>
      <c r="C10" s="32">
        <v>4672793</v>
      </c>
      <c r="D10" s="32">
        <v>429456.78759214998</v>
      </c>
      <c r="E10" s="41">
        <v>21816111</v>
      </c>
      <c r="F10" s="32">
        <v>1476882.3651340301</v>
      </c>
      <c r="G10" s="41">
        <v>77931556</v>
      </c>
      <c r="H10" s="32">
        <v>7947392.3607037198</v>
      </c>
      <c r="I10" s="41">
        <v>76059866</v>
      </c>
      <c r="J10" s="32">
        <v>7553894.06608715</v>
      </c>
      <c r="K10" s="41">
        <v>11475161</v>
      </c>
      <c r="L10" s="32">
        <v>870430.04526865506</v>
      </c>
      <c r="M10" s="32">
        <v>5324918</v>
      </c>
      <c r="N10" s="32">
        <v>379021.05009510001</v>
      </c>
      <c r="O10" s="41">
        <v>197280405</v>
      </c>
      <c r="P10" s="41">
        <v>18657076.674880799</v>
      </c>
      <c r="Q10" s="32">
        <v>4353922</v>
      </c>
      <c r="R10" s="32">
        <v>350440.90064361499</v>
      </c>
    </row>
    <row r="11" spans="1:18" s="4" customFormat="1" ht="15" customHeight="1" x14ac:dyDescent="0.2">
      <c r="A11" s="3" t="s">
        <v>166</v>
      </c>
      <c r="B11" s="11">
        <v>21</v>
      </c>
      <c r="C11" s="32">
        <v>4086103</v>
      </c>
      <c r="D11" s="32">
        <v>394229.13651310001</v>
      </c>
      <c r="E11" s="41">
        <v>21581854</v>
      </c>
      <c r="F11" s="32">
        <v>1544987.2236541801</v>
      </c>
      <c r="G11" s="41">
        <v>80237798</v>
      </c>
      <c r="H11" s="32">
        <v>8626841.1499275807</v>
      </c>
      <c r="I11" s="41">
        <v>78161817</v>
      </c>
      <c r="J11" s="32">
        <v>8184551.27808748</v>
      </c>
      <c r="K11" s="41">
        <v>11369088</v>
      </c>
      <c r="L11" s="32">
        <v>901552.53595318506</v>
      </c>
      <c r="M11" s="32">
        <v>5249072</v>
      </c>
      <c r="N11" s="32">
        <v>393970.99750629999</v>
      </c>
      <c r="O11" s="41">
        <v>200685732</v>
      </c>
      <c r="P11" s="41">
        <v>20046132.321641799</v>
      </c>
      <c r="Q11" s="32">
        <v>4152480</v>
      </c>
      <c r="R11" s="32">
        <v>341915.25601266499</v>
      </c>
    </row>
    <row r="12" spans="1:18" s="4" customFormat="1" ht="15" customHeight="1" x14ac:dyDescent="0.2">
      <c r="A12" s="3" t="s">
        <v>167</v>
      </c>
      <c r="B12" s="11">
        <v>18</v>
      </c>
      <c r="C12" s="32">
        <v>5832447</v>
      </c>
      <c r="D12" s="32">
        <v>540039.54469492496</v>
      </c>
      <c r="E12" s="41">
        <v>21640734</v>
      </c>
      <c r="F12" s="32">
        <v>1464394.07776854</v>
      </c>
      <c r="G12" s="41">
        <v>104142054</v>
      </c>
      <c r="H12" s="41">
        <v>10662246.770992201</v>
      </c>
      <c r="I12" s="41">
        <v>87133996</v>
      </c>
      <c r="J12" s="32">
        <v>8675527.5469219498</v>
      </c>
      <c r="K12" s="32">
        <v>9897504</v>
      </c>
      <c r="L12" s="32">
        <v>753661.14593340002</v>
      </c>
      <c r="M12" s="32">
        <v>5036142</v>
      </c>
      <c r="N12" s="32">
        <v>362771.88757834502</v>
      </c>
      <c r="O12" s="41">
        <v>233682877</v>
      </c>
      <c r="P12" s="41">
        <v>22458640.973889399</v>
      </c>
      <c r="Q12" s="32">
        <v>3859031</v>
      </c>
      <c r="R12" s="32">
        <v>284743.01803734998</v>
      </c>
    </row>
    <row r="13" spans="1:18" s="4" customFormat="1" ht="15" customHeight="1" x14ac:dyDescent="0.2">
      <c r="A13" s="3" t="s">
        <v>168</v>
      </c>
      <c r="B13" s="11">
        <v>21</v>
      </c>
      <c r="C13" s="32">
        <v>8230210</v>
      </c>
      <c r="D13" s="32">
        <v>667269.8694967</v>
      </c>
      <c r="E13" s="41">
        <v>24929740</v>
      </c>
      <c r="F13" s="32">
        <v>1488064.90156005</v>
      </c>
      <c r="G13" s="41">
        <v>123060526</v>
      </c>
      <c r="H13" s="41">
        <v>10742713.3942704</v>
      </c>
      <c r="I13" s="41">
        <v>101343656</v>
      </c>
      <c r="J13" s="32">
        <v>8520364.09894168</v>
      </c>
      <c r="K13" s="32">
        <v>9592185</v>
      </c>
      <c r="L13" s="32">
        <v>664312.25035985501</v>
      </c>
      <c r="M13" s="32">
        <v>5482238</v>
      </c>
      <c r="N13" s="32">
        <v>350545.59079273499</v>
      </c>
      <c r="O13" s="41">
        <v>272638555</v>
      </c>
      <c r="P13" s="41">
        <v>22433270.105421402</v>
      </c>
      <c r="Q13" s="32">
        <v>5134553</v>
      </c>
      <c r="R13" s="32">
        <v>317298.01586096501</v>
      </c>
    </row>
    <row r="14" spans="1:18" s="4" customFormat="1" ht="14.25" customHeight="1" x14ac:dyDescent="0.2">
      <c r="A14" s="327" t="s">
        <v>556</v>
      </c>
      <c r="B14" s="327"/>
      <c r="C14" s="327"/>
      <c r="D14" s="327"/>
      <c r="E14" s="327"/>
      <c r="F14" s="327"/>
      <c r="G14" s="327"/>
      <c r="H14" s="327"/>
      <c r="I14" s="327"/>
      <c r="J14" s="327"/>
      <c r="K14" s="327"/>
      <c r="L14" s="327"/>
      <c r="M14" s="327"/>
      <c r="N14" s="327"/>
      <c r="O14" s="327"/>
      <c r="P14" s="327"/>
      <c r="Q14" s="327"/>
      <c r="R14" s="327"/>
    </row>
    <row r="15" spans="1:18" s="4" customFormat="1" ht="13.5" customHeight="1" x14ac:dyDescent="0.2">
      <c r="A15" s="327" t="s">
        <v>106</v>
      </c>
      <c r="B15" s="327"/>
      <c r="C15" s="327"/>
      <c r="D15" s="327"/>
      <c r="E15" s="327"/>
      <c r="F15" s="327"/>
      <c r="G15" s="327"/>
      <c r="H15" s="327"/>
      <c r="I15" s="327"/>
      <c r="J15" s="327"/>
      <c r="K15" s="327"/>
      <c r="L15" s="327"/>
      <c r="M15" s="327"/>
      <c r="N15" s="327"/>
      <c r="O15" s="327"/>
      <c r="P15" s="327"/>
      <c r="Q15" s="327"/>
      <c r="R15" s="327"/>
    </row>
    <row r="16" spans="1:18" s="4" customFormat="1" ht="13.5" customHeight="1" x14ac:dyDescent="0.2">
      <c r="A16" s="327" t="s">
        <v>441</v>
      </c>
      <c r="B16" s="327"/>
      <c r="C16" s="327"/>
      <c r="D16" s="327"/>
      <c r="E16" s="327"/>
      <c r="F16" s="327"/>
      <c r="G16" s="327"/>
      <c r="H16" s="327"/>
      <c r="I16" s="327"/>
      <c r="J16" s="327"/>
      <c r="K16" s="327"/>
      <c r="L16" s="327"/>
      <c r="M16" s="327"/>
      <c r="N16" s="327"/>
      <c r="O16" s="327"/>
      <c r="P16" s="327"/>
      <c r="Q16" s="327"/>
      <c r="R16" s="327"/>
    </row>
  </sheetData>
  <mergeCells count="16">
    <mergeCell ref="A1:N1"/>
    <mergeCell ref="A2:A4"/>
    <mergeCell ref="B2:B4"/>
    <mergeCell ref="C2:D3"/>
    <mergeCell ref="E2:F3"/>
    <mergeCell ref="G2:J2"/>
    <mergeCell ref="K2:N2"/>
    <mergeCell ref="A14:R14"/>
    <mergeCell ref="A15:R15"/>
    <mergeCell ref="A16:R16"/>
    <mergeCell ref="O2:P3"/>
    <mergeCell ref="Q2:R3"/>
    <mergeCell ref="G3:H3"/>
    <mergeCell ref="I3:J3"/>
    <mergeCell ref="K3:L3"/>
    <mergeCell ref="M3:N3"/>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5"/>
  <sheetViews>
    <sheetView zoomScaleNormal="100" workbookViewId="0">
      <selection activeCell="A16" sqref="A16"/>
    </sheetView>
  </sheetViews>
  <sheetFormatPr defaultRowHeight="12.75" x14ac:dyDescent="0.2"/>
  <cols>
    <col min="1" max="1" width="13.42578125" bestFit="1" customWidth="1"/>
    <col min="2" max="6" width="10.7109375" bestFit="1" customWidth="1"/>
    <col min="7" max="7" width="11.28515625" bestFit="1" customWidth="1"/>
    <col min="8" max="12" width="10.7109375" bestFit="1" customWidth="1"/>
    <col min="13" max="13" width="10.85546875" bestFit="1" customWidth="1"/>
    <col min="14" max="14" width="4.7109375" bestFit="1" customWidth="1"/>
  </cols>
  <sheetData>
    <row r="1" spans="1:13" ht="17.25" customHeight="1" x14ac:dyDescent="0.2">
      <c r="A1" s="401" t="s">
        <v>1106</v>
      </c>
      <c r="B1" s="401"/>
      <c r="C1" s="401"/>
      <c r="D1" s="401"/>
      <c r="E1" s="401"/>
      <c r="F1" s="401"/>
      <c r="G1" s="401"/>
      <c r="H1" s="401"/>
      <c r="I1" s="401"/>
      <c r="J1" s="401"/>
      <c r="K1" s="401"/>
      <c r="L1" s="401"/>
      <c r="M1" s="401"/>
    </row>
    <row r="2" spans="1:13" s="4" customFormat="1" ht="17.25" customHeight="1" x14ac:dyDescent="0.2">
      <c r="A2" s="329" t="s">
        <v>545</v>
      </c>
      <c r="B2" s="349" t="s">
        <v>251</v>
      </c>
      <c r="C2" s="350"/>
      <c r="D2" s="350"/>
      <c r="E2" s="350"/>
      <c r="F2" s="350"/>
      <c r="G2" s="351"/>
    </row>
    <row r="3" spans="1:13" s="4" customFormat="1" ht="27" customHeight="1" x14ac:dyDescent="0.2">
      <c r="A3" s="396"/>
      <c r="B3" s="345" t="s">
        <v>558</v>
      </c>
      <c r="C3" s="346"/>
      <c r="D3" s="345" t="s">
        <v>559</v>
      </c>
      <c r="E3" s="346"/>
      <c r="F3" s="337" t="s">
        <v>156</v>
      </c>
      <c r="G3" s="402" t="s">
        <v>560</v>
      </c>
    </row>
    <row r="4" spans="1:13" s="4" customFormat="1" ht="27" customHeight="1" x14ac:dyDescent="0.2">
      <c r="A4" s="330"/>
      <c r="B4" s="17" t="s">
        <v>561</v>
      </c>
      <c r="C4" s="17" t="s">
        <v>562</v>
      </c>
      <c r="D4" s="17" t="s">
        <v>563</v>
      </c>
      <c r="E4" s="17" t="s">
        <v>564</v>
      </c>
      <c r="F4" s="339"/>
      <c r="G4" s="403"/>
    </row>
    <row r="5" spans="1:13" s="4" customFormat="1" ht="18" customHeight="1" x14ac:dyDescent="0.2">
      <c r="A5" s="3" t="s">
        <v>69</v>
      </c>
      <c r="B5" s="32">
        <v>115457.08</v>
      </c>
      <c r="C5" s="26">
        <v>2212.9499999999998</v>
      </c>
      <c r="D5" s="26">
        <v>18941.509999999998</v>
      </c>
      <c r="E5" s="26">
        <v>3210.19</v>
      </c>
      <c r="F5" s="32">
        <v>139821.73000000001</v>
      </c>
      <c r="G5" s="26">
        <v>1617.45</v>
      </c>
    </row>
    <row r="6" spans="1:13" s="4" customFormat="1" ht="18" customHeight="1" x14ac:dyDescent="0.2">
      <c r="A6" s="3" t="s">
        <v>70</v>
      </c>
      <c r="B6" s="26">
        <v>90408.28</v>
      </c>
      <c r="C6" s="26">
        <v>1811.08</v>
      </c>
      <c r="D6" s="26">
        <v>11198.28</v>
      </c>
      <c r="E6" s="26">
        <v>1542.68</v>
      </c>
      <c r="F6" s="32">
        <v>104960.32000000001</v>
      </c>
      <c r="G6" s="26">
        <v>1780.09</v>
      </c>
    </row>
    <row r="7" spans="1:13" s="4" customFormat="1" ht="18" customHeight="1" x14ac:dyDescent="0.2">
      <c r="A7" s="3" t="s">
        <v>162</v>
      </c>
      <c r="B7" s="26">
        <v>9426.5</v>
      </c>
      <c r="C7" s="26">
        <v>160.96</v>
      </c>
      <c r="D7" s="26">
        <v>1453.52</v>
      </c>
      <c r="E7" s="26">
        <v>144.61000000000001</v>
      </c>
      <c r="F7" s="26">
        <v>11185.59</v>
      </c>
      <c r="G7" s="26">
        <v>0</v>
      </c>
    </row>
    <row r="8" spans="1:13" s="4" customFormat="1" ht="18" customHeight="1" x14ac:dyDescent="0.2">
      <c r="A8" s="3" t="s">
        <v>163</v>
      </c>
      <c r="B8" s="26">
        <v>12422.3</v>
      </c>
      <c r="C8" s="26">
        <v>373.97</v>
      </c>
      <c r="D8" s="26">
        <v>1275.3499999999999</v>
      </c>
      <c r="E8" s="26">
        <v>208.78</v>
      </c>
      <c r="F8" s="26">
        <v>14280.4</v>
      </c>
      <c r="G8" s="26">
        <v>1663.79</v>
      </c>
    </row>
    <row r="9" spans="1:13" s="4" customFormat="1" ht="18" customHeight="1" x14ac:dyDescent="0.2">
      <c r="A9" s="3" t="s">
        <v>164</v>
      </c>
      <c r="B9" s="26">
        <v>11243.01</v>
      </c>
      <c r="C9" s="26">
        <v>299.39999999999998</v>
      </c>
      <c r="D9" s="26">
        <v>1645.06</v>
      </c>
      <c r="E9" s="26">
        <v>394.04</v>
      </c>
      <c r="F9" s="26">
        <v>13581.51</v>
      </c>
      <c r="G9" s="26">
        <v>1692.85</v>
      </c>
    </row>
    <row r="10" spans="1:13" s="4" customFormat="1" ht="18" customHeight="1" x14ac:dyDescent="0.2">
      <c r="A10" s="3" t="s">
        <v>165</v>
      </c>
      <c r="B10" s="26">
        <v>12392.17</v>
      </c>
      <c r="C10" s="26">
        <v>161.07</v>
      </c>
      <c r="D10" s="26">
        <v>1323.05</v>
      </c>
      <c r="E10" s="26">
        <v>124.62</v>
      </c>
      <c r="F10" s="26">
        <v>14000.91</v>
      </c>
      <c r="G10" s="26">
        <v>1708.07</v>
      </c>
    </row>
    <row r="11" spans="1:13" s="4" customFormat="1" ht="18" customHeight="1" x14ac:dyDescent="0.2">
      <c r="A11" s="3" t="s">
        <v>166</v>
      </c>
      <c r="B11" s="26">
        <v>9001.41</v>
      </c>
      <c r="C11" s="26">
        <v>108.61</v>
      </c>
      <c r="D11" s="26">
        <v>1187.5999999999999</v>
      </c>
      <c r="E11" s="26">
        <v>133.41</v>
      </c>
      <c r="F11" s="26">
        <v>10431.030000000001</v>
      </c>
      <c r="G11" s="26">
        <v>1730.54</v>
      </c>
    </row>
    <row r="12" spans="1:13" s="4" customFormat="1" ht="18" customHeight="1" x14ac:dyDescent="0.2">
      <c r="A12" s="3" t="s">
        <v>167</v>
      </c>
      <c r="B12" s="26">
        <v>16643.84</v>
      </c>
      <c r="C12" s="26">
        <v>347.61</v>
      </c>
      <c r="D12" s="26">
        <v>1857.61</v>
      </c>
      <c r="E12" s="26">
        <v>264.74</v>
      </c>
      <c r="F12" s="26">
        <v>19113.8</v>
      </c>
      <c r="G12" s="26">
        <v>1735.74</v>
      </c>
    </row>
    <row r="13" spans="1:13" s="4" customFormat="1" ht="18" customHeight="1" x14ac:dyDescent="0.2">
      <c r="A13" s="3" t="s">
        <v>168</v>
      </c>
      <c r="B13" s="26">
        <v>19279.05</v>
      </c>
      <c r="C13" s="26">
        <v>359.46</v>
      </c>
      <c r="D13" s="26">
        <v>2456.09</v>
      </c>
      <c r="E13" s="26">
        <v>272.48</v>
      </c>
      <c r="F13" s="26">
        <v>22367.08</v>
      </c>
      <c r="G13" s="26">
        <v>1780.09</v>
      </c>
    </row>
    <row r="14" spans="1:13" s="4" customFormat="1" ht="12.75" customHeight="1" x14ac:dyDescent="0.2">
      <c r="A14" s="327" t="s">
        <v>106</v>
      </c>
      <c r="B14" s="327"/>
      <c r="C14" s="327"/>
      <c r="D14" s="327"/>
    </row>
    <row r="15" spans="1:13" s="4" customFormat="1" ht="14.25" customHeight="1" x14ac:dyDescent="0.2">
      <c r="A15" s="327" t="s">
        <v>294</v>
      </c>
      <c r="B15" s="327"/>
      <c r="C15" s="327"/>
      <c r="D15" s="327"/>
    </row>
  </sheetData>
  <mergeCells count="9">
    <mergeCell ref="A15:D15"/>
    <mergeCell ref="A1:M1"/>
    <mergeCell ref="A2:A4"/>
    <mergeCell ref="B2:G2"/>
    <mergeCell ref="B3:C3"/>
    <mergeCell ref="D3:E3"/>
    <mergeCell ref="F3:F4"/>
    <mergeCell ref="G3:G4"/>
    <mergeCell ref="A14:D14"/>
  </mergeCells>
  <pageMargins left="0.78431372549019618" right="0.78431372549019618" top="0.98039215686274517" bottom="0.98039215686274517" header="0.50980392156862753" footer="0.50980392156862753"/>
  <pageSetup paperSize="9" orientation="portrait" useFirstPageNumber="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K14"/>
  <sheetViews>
    <sheetView zoomScaleNormal="100" workbookViewId="0">
      <selection activeCell="H5" sqref="H5"/>
    </sheetView>
  </sheetViews>
  <sheetFormatPr defaultRowHeight="12.75" x14ac:dyDescent="0.2"/>
  <cols>
    <col min="1" max="11" width="14.7109375" bestFit="1" customWidth="1"/>
    <col min="12" max="12" width="4.7109375" bestFit="1" customWidth="1"/>
  </cols>
  <sheetData>
    <row r="1" spans="1:11" ht="15" customHeight="1" x14ac:dyDescent="0.2">
      <c r="A1" s="359" t="s">
        <v>40</v>
      </c>
      <c r="B1" s="359"/>
      <c r="C1" s="359"/>
      <c r="D1" s="359"/>
      <c r="E1" s="359"/>
      <c r="F1" s="359"/>
      <c r="G1" s="359"/>
      <c r="H1" s="359"/>
      <c r="I1" s="359"/>
      <c r="J1" s="359"/>
      <c r="K1" s="359"/>
    </row>
    <row r="2" spans="1:11" s="4" customFormat="1" ht="12.75" customHeight="1" x14ac:dyDescent="0.2">
      <c r="A2" s="337" t="s">
        <v>243</v>
      </c>
      <c r="B2" s="349" t="s">
        <v>330</v>
      </c>
      <c r="C2" s="350"/>
      <c r="D2" s="350"/>
      <c r="E2" s="350"/>
      <c r="F2" s="351"/>
      <c r="G2" s="349" t="s">
        <v>565</v>
      </c>
      <c r="H2" s="350"/>
      <c r="I2" s="350"/>
      <c r="J2" s="350"/>
      <c r="K2" s="351"/>
    </row>
    <row r="3" spans="1:11" s="4" customFormat="1" ht="15" customHeight="1" x14ac:dyDescent="0.2">
      <c r="A3" s="339"/>
      <c r="B3" s="6" t="s">
        <v>566</v>
      </c>
      <c r="C3" s="6" t="s">
        <v>332</v>
      </c>
      <c r="D3" s="6" t="s">
        <v>97</v>
      </c>
      <c r="E3" s="6" t="s">
        <v>333</v>
      </c>
      <c r="F3" s="6" t="s">
        <v>327</v>
      </c>
      <c r="G3" s="6" t="s">
        <v>566</v>
      </c>
      <c r="H3" s="6" t="s">
        <v>332</v>
      </c>
      <c r="I3" s="6" t="s">
        <v>97</v>
      </c>
      <c r="J3" s="6" t="s">
        <v>333</v>
      </c>
      <c r="K3" s="6" t="s">
        <v>327</v>
      </c>
    </row>
    <row r="4" spans="1:11" s="4" customFormat="1" ht="18" customHeight="1" x14ac:dyDescent="0.2">
      <c r="A4" s="3" t="s">
        <v>69</v>
      </c>
      <c r="B4" s="46">
        <v>90.616431035000005</v>
      </c>
      <c r="C4" s="46">
        <v>1.546121055</v>
      </c>
      <c r="D4" s="46">
        <v>0</v>
      </c>
      <c r="E4" s="46">
        <v>0</v>
      </c>
      <c r="F4" s="46">
        <v>7.8374479099999999</v>
      </c>
      <c r="G4" s="46">
        <v>0</v>
      </c>
      <c r="H4" s="46">
        <v>0</v>
      </c>
      <c r="I4" s="46">
        <v>0</v>
      </c>
      <c r="J4" s="46">
        <v>0</v>
      </c>
      <c r="K4" s="46">
        <v>100</v>
      </c>
    </row>
    <row r="5" spans="1:11" s="4" customFormat="1" ht="18" customHeight="1" x14ac:dyDescent="0.2">
      <c r="A5" s="3" t="s">
        <v>70</v>
      </c>
      <c r="B5" s="46">
        <v>77.83</v>
      </c>
      <c r="C5" s="46">
        <v>0</v>
      </c>
      <c r="D5" s="46">
        <v>0</v>
      </c>
      <c r="E5" s="46">
        <v>0</v>
      </c>
      <c r="F5" s="46">
        <v>22.17</v>
      </c>
      <c r="G5" s="46">
        <v>0</v>
      </c>
      <c r="H5" s="46">
        <v>0</v>
      </c>
      <c r="I5" s="46">
        <v>0</v>
      </c>
      <c r="J5" s="46">
        <v>0</v>
      </c>
      <c r="K5" s="46">
        <v>100</v>
      </c>
    </row>
    <row r="6" spans="1:11" s="4" customFormat="1" ht="18" customHeight="1" x14ac:dyDescent="0.2">
      <c r="A6" s="3" t="s">
        <v>162</v>
      </c>
      <c r="B6" s="46">
        <v>44.71</v>
      </c>
      <c r="C6" s="46">
        <v>0</v>
      </c>
      <c r="D6" s="46">
        <v>0</v>
      </c>
      <c r="E6" s="46">
        <v>0</v>
      </c>
      <c r="F6" s="46">
        <v>55.29</v>
      </c>
      <c r="G6" s="46">
        <v>0</v>
      </c>
      <c r="H6" s="46">
        <v>0</v>
      </c>
      <c r="I6" s="46">
        <v>0</v>
      </c>
      <c r="J6" s="46">
        <v>0</v>
      </c>
      <c r="K6" s="46">
        <v>100</v>
      </c>
    </row>
    <row r="7" spans="1:11" s="4" customFormat="1" ht="18" customHeight="1" x14ac:dyDescent="0.2">
      <c r="A7" s="3" t="s">
        <v>163</v>
      </c>
      <c r="B7" s="46">
        <v>21.11</v>
      </c>
      <c r="C7" s="46">
        <v>0</v>
      </c>
      <c r="D7" s="46">
        <v>0</v>
      </c>
      <c r="E7" s="46">
        <v>0</v>
      </c>
      <c r="F7" s="46">
        <v>78.89</v>
      </c>
      <c r="G7" s="46">
        <v>0</v>
      </c>
      <c r="H7" s="46">
        <v>0</v>
      </c>
      <c r="I7" s="46">
        <v>0</v>
      </c>
      <c r="J7" s="46">
        <v>0</v>
      </c>
      <c r="K7" s="46">
        <v>100</v>
      </c>
    </row>
    <row r="8" spans="1:11" s="4" customFormat="1" ht="18" customHeight="1" x14ac:dyDescent="0.2">
      <c r="A8" s="3" t="s">
        <v>164</v>
      </c>
      <c r="B8" s="46">
        <v>95.33</v>
      </c>
      <c r="C8" s="46">
        <v>0</v>
      </c>
      <c r="D8" s="46">
        <v>0</v>
      </c>
      <c r="E8" s="46">
        <v>0</v>
      </c>
      <c r="F8" s="46">
        <v>4.67</v>
      </c>
      <c r="G8" s="46">
        <v>78.601600000000005</v>
      </c>
      <c r="H8" s="46">
        <v>0</v>
      </c>
      <c r="I8" s="46">
        <v>0</v>
      </c>
      <c r="J8" s="46">
        <v>0</v>
      </c>
      <c r="K8" s="46">
        <v>21.398399999999999</v>
      </c>
    </row>
    <row r="9" spans="1:11" s="4" customFormat="1" ht="18" customHeight="1" x14ac:dyDescent="0.2">
      <c r="A9" s="3" t="s">
        <v>165</v>
      </c>
      <c r="B9" s="46">
        <v>55</v>
      </c>
      <c r="C9" s="46">
        <v>0</v>
      </c>
      <c r="D9" s="46">
        <v>0</v>
      </c>
      <c r="E9" s="46">
        <v>0</v>
      </c>
      <c r="F9" s="46">
        <v>45</v>
      </c>
      <c r="G9" s="46">
        <v>0</v>
      </c>
      <c r="H9" s="46">
        <v>0</v>
      </c>
      <c r="I9" s="46">
        <v>0</v>
      </c>
      <c r="J9" s="46">
        <v>0</v>
      </c>
      <c r="K9" s="46">
        <v>100</v>
      </c>
    </row>
    <row r="10" spans="1:11" s="4" customFormat="1" ht="18" customHeight="1" x14ac:dyDescent="0.2">
      <c r="A10" s="3" t="s">
        <v>166</v>
      </c>
      <c r="B10" s="46">
        <v>0</v>
      </c>
      <c r="C10" s="46">
        <v>0</v>
      </c>
      <c r="D10" s="46">
        <v>0</v>
      </c>
      <c r="E10" s="46">
        <v>0</v>
      </c>
      <c r="F10" s="46">
        <v>100</v>
      </c>
      <c r="G10" s="46">
        <v>0</v>
      </c>
      <c r="H10" s="46">
        <v>0</v>
      </c>
      <c r="I10" s="46">
        <v>0</v>
      </c>
      <c r="J10" s="46">
        <v>0</v>
      </c>
      <c r="K10" s="46">
        <v>100</v>
      </c>
    </row>
    <row r="11" spans="1:11" s="4" customFormat="1" ht="18" customHeight="1" x14ac:dyDescent="0.2">
      <c r="A11" s="3" t="s">
        <v>167</v>
      </c>
      <c r="B11" s="46">
        <v>0</v>
      </c>
      <c r="C11" s="46">
        <v>0</v>
      </c>
      <c r="D11" s="46">
        <v>0</v>
      </c>
      <c r="E11" s="46">
        <v>0</v>
      </c>
      <c r="F11" s="46">
        <v>100</v>
      </c>
      <c r="G11" s="46">
        <v>0</v>
      </c>
      <c r="H11" s="46">
        <v>0</v>
      </c>
      <c r="I11" s="46">
        <v>0</v>
      </c>
      <c r="J11" s="46">
        <v>0</v>
      </c>
      <c r="K11" s="46">
        <v>100</v>
      </c>
    </row>
    <row r="12" spans="1:11" s="4" customFormat="1" ht="18" customHeight="1" x14ac:dyDescent="0.2">
      <c r="A12" s="3" t="s">
        <v>168</v>
      </c>
      <c r="B12" s="46">
        <v>0</v>
      </c>
      <c r="C12" s="46">
        <v>0</v>
      </c>
      <c r="D12" s="46">
        <v>0</v>
      </c>
      <c r="E12" s="46">
        <v>0</v>
      </c>
      <c r="F12" s="46">
        <v>100</v>
      </c>
      <c r="G12" s="46">
        <v>0</v>
      </c>
      <c r="H12" s="46">
        <v>0</v>
      </c>
      <c r="I12" s="46">
        <v>0</v>
      </c>
      <c r="J12" s="46">
        <v>0</v>
      </c>
      <c r="K12" s="46">
        <v>100</v>
      </c>
    </row>
    <row r="13" spans="1:11" s="4" customFormat="1" ht="13.5" customHeight="1" x14ac:dyDescent="0.2">
      <c r="A13" s="327" t="s">
        <v>106</v>
      </c>
      <c r="B13" s="327"/>
      <c r="C13" s="327"/>
      <c r="D13" s="327"/>
      <c r="E13" s="327"/>
      <c r="F13" s="327"/>
      <c r="G13" s="327"/>
      <c r="H13" s="327"/>
      <c r="I13" s="327"/>
      <c r="J13" s="327"/>
      <c r="K13" s="327"/>
    </row>
    <row r="14" spans="1:11" s="4" customFormat="1" ht="15" customHeight="1" x14ac:dyDescent="0.2">
      <c r="A14" s="327" t="s">
        <v>384</v>
      </c>
      <c r="B14" s="327"/>
      <c r="C14" s="327"/>
      <c r="D14" s="327"/>
      <c r="E14" s="327"/>
      <c r="F14" s="327"/>
      <c r="G14" s="327"/>
      <c r="H14" s="327"/>
      <c r="I14" s="327"/>
      <c r="J14" s="327"/>
      <c r="K14" s="327"/>
    </row>
  </sheetData>
  <mergeCells count="6">
    <mergeCell ref="A14:K14"/>
    <mergeCell ref="A1:K1"/>
    <mergeCell ref="A2:A3"/>
    <mergeCell ref="B2:F2"/>
    <mergeCell ref="G2:K2"/>
    <mergeCell ref="A13:K13"/>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4"/>
  <sheetViews>
    <sheetView zoomScaleNormal="100" workbookViewId="0">
      <selection activeCell="B10" sqref="B10"/>
    </sheetView>
  </sheetViews>
  <sheetFormatPr defaultRowHeight="12.75" x14ac:dyDescent="0.2"/>
  <cols>
    <col min="1" max="11" width="14.7109375" bestFit="1" customWidth="1"/>
    <col min="12" max="12" width="5" bestFit="1" customWidth="1"/>
  </cols>
  <sheetData>
    <row r="1" spans="1:11" ht="18" customHeight="1" x14ac:dyDescent="0.2">
      <c r="A1" s="404" t="s">
        <v>41</v>
      </c>
      <c r="B1" s="404"/>
      <c r="C1" s="404"/>
      <c r="D1" s="404"/>
      <c r="E1" s="404"/>
      <c r="F1" s="404"/>
      <c r="G1" s="404"/>
      <c r="H1" s="404"/>
      <c r="I1" s="404"/>
      <c r="J1" s="404"/>
      <c r="K1" s="404"/>
    </row>
    <row r="2" spans="1:11" s="4" customFormat="1" ht="18" customHeight="1" x14ac:dyDescent="0.2">
      <c r="A2" s="337" t="s">
        <v>243</v>
      </c>
      <c r="B2" s="343" t="s">
        <v>330</v>
      </c>
      <c r="C2" s="371"/>
      <c r="D2" s="371"/>
      <c r="E2" s="371"/>
      <c r="F2" s="344"/>
      <c r="G2" s="343" t="s">
        <v>565</v>
      </c>
      <c r="H2" s="371"/>
      <c r="I2" s="371"/>
      <c r="J2" s="371"/>
      <c r="K2" s="344"/>
    </row>
    <row r="3" spans="1:11" s="4" customFormat="1" ht="15" customHeight="1" x14ac:dyDescent="0.2">
      <c r="A3" s="339"/>
      <c r="B3" s="25" t="s">
        <v>566</v>
      </c>
      <c r="C3" s="25" t="s">
        <v>332</v>
      </c>
      <c r="D3" s="25" t="s">
        <v>97</v>
      </c>
      <c r="E3" s="25" t="s">
        <v>333</v>
      </c>
      <c r="F3" s="25" t="s">
        <v>327</v>
      </c>
      <c r="G3" s="25" t="s">
        <v>566</v>
      </c>
      <c r="H3" s="25" t="s">
        <v>332</v>
      </c>
      <c r="I3" s="25" t="s">
        <v>97</v>
      </c>
      <c r="J3" s="25" t="s">
        <v>333</v>
      </c>
      <c r="K3" s="25" t="s">
        <v>327</v>
      </c>
    </row>
    <row r="4" spans="1:11" s="4" customFormat="1" ht="18" customHeight="1" x14ac:dyDescent="0.2">
      <c r="A4" s="3" t="s">
        <v>69</v>
      </c>
      <c r="B4" s="46">
        <v>42.34</v>
      </c>
      <c r="C4" s="46">
        <v>11.44</v>
      </c>
      <c r="D4" s="46">
        <v>0.46</v>
      </c>
      <c r="E4" s="46">
        <v>0</v>
      </c>
      <c r="F4" s="46">
        <v>45.76</v>
      </c>
      <c r="G4" s="46">
        <v>11.149433</v>
      </c>
      <c r="H4" s="46">
        <v>24.377642089999998</v>
      </c>
      <c r="I4" s="46">
        <v>14.032153020000001</v>
      </c>
      <c r="J4" s="46">
        <v>0</v>
      </c>
      <c r="K4" s="46">
        <v>50.440771890000001</v>
      </c>
    </row>
    <row r="5" spans="1:11" s="4" customFormat="1" ht="18" customHeight="1" x14ac:dyDescent="0.2">
      <c r="A5" s="3" t="s">
        <v>70</v>
      </c>
      <c r="B5" s="46">
        <v>39.729999999999997</v>
      </c>
      <c r="C5" s="46">
        <v>12.74</v>
      </c>
      <c r="D5" s="46">
        <v>0.43</v>
      </c>
      <c r="E5" s="46">
        <v>0</v>
      </c>
      <c r="F5" s="46">
        <v>47.09</v>
      </c>
      <c r="G5" s="46">
        <v>16.41</v>
      </c>
      <c r="H5" s="46">
        <v>26.5</v>
      </c>
      <c r="I5" s="46">
        <v>13.31</v>
      </c>
      <c r="J5" s="46">
        <v>0</v>
      </c>
      <c r="K5" s="46">
        <v>43.77</v>
      </c>
    </row>
    <row r="6" spans="1:11" s="4" customFormat="1" ht="18" customHeight="1" x14ac:dyDescent="0.2">
      <c r="A6" s="3" t="s">
        <v>162</v>
      </c>
      <c r="B6" s="46">
        <v>42.38</v>
      </c>
      <c r="C6" s="46">
        <v>12.67</v>
      </c>
      <c r="D6" s="46">
        <v>0.51</v>
      </c>
      <c r="E6" s="46">
        <v>0</v>
      </c>
      <c r="F6" s="46">
        <v>44.43</v>
      </c>
      <c r="G6" s="46">
        <v>12.7</v>
      </c>
      <c r="H6" s="46">
        <v>22.2</v>
      </c>
      <c r="I6" s="46">
        <v>12.97</v>
      </c>
      <c r="J6" s="46">
        <v>0</v>
      </c>
      <c r="K6" s="46">
        <v>52.13</v>
      </c>
    </row>
    <row r="7" spans="1:11" s="4" customFormat="1" ht="18" customHeight="1" x14ac:dyDescent="0.2">
      <c r="A7" s="3" t="s">
        <v>163</v>
      </c>
      <c r="B7" s="46">
        <v>42.58</v>
      </c>
      <c r="C7" s="46">
        <v>12.6</v>
      </c>
      <c r="D7" s="46">
        <v>0.41</v>
      </c>
      <c r="E7" s="46">
        <v>0</v>
      </c>
      <c r="F7" s="46">
        <v>44.41</v>
      </c>
      <c r="G7" s="46">
        <v>11.42</v>
      </c>
      <c r="H7" s="46">
        <v>24.74</v>
      </c>
      <c r="I7" s="46">
        <v>15.58</v>
      </c>
      <c r="J7" s="46">
        <v>0</v>
      </c>
      <c r="K7" s="46">
        <v>48.25</v>
      </c>
    </row>
    <row r="8" spans="1:11" s="4" customFormat="1" ht="18" customHeight="1" x14ac:dyDescent="0.2">
      <c r="A8" s="3" t="s">
        <v>164</v>
      </c>
      <c r="B8" s="46">
        <v>42.75</v>
      </c>
      <c r="C8" s="46">
        <v>11.72</v>
      </c>
      <c r="D8" s="46">
        <v>0.42</v>
      </c>
      <c r="E8" s="46">
        <v>0</v>
      </c>
      <c r="F8" s="46">
        <v>45.11</v>
      </c>
      <c r="G8" s="46">
        <v>13.01</v>
      </c>
      <c r="H8" s="46">
        <v>24.95</v>
      </c>
      <c r="I8" s="46">
        <v>13.96</v>
      </c>
      <c r="J8" s="46">
        <v>0</v>
      </c>
      <c r="K8" s="46">
        <v>48.08</v>
      </c>
    </row>
    <row r="9" spans="1:11" s="4" customFormat="1" ht="18" customHeight="1" x14ac:dyDescent="0.2">
      <c r="A9" s="3" t="s">
        <v>165</v>
      </c>
      <c r="B9" s="46">
        <v>41.02</v>
      </c>
      <c r="C9" s="46">
        <v>11.23</v>
      </c>
      <c r="D9" s="46">
        <v>0.44</v>
      </c>
      <c r="E9" s="46">
        <v>0</v>
      </c>
      <c r="F9" s="46">
        <v>47.31</v>
      </c>
      <c r="G9" s="46">
        <v>13.71</v>
      </c>
      <c r="H9" s="46">
        <v>23.01</v>
      </c>
      <c r="I9" s="46">
        <v>13.64</v>
      </c>
      <c r="J9" s="46">
        <v>0</v>
      </c>
      <c r="K9" s="46">
        <v>49.63</v>
      </c>
    </row>
    <row r="10" spans="1:11" s="4" customFormat="1" ht="18" customHeight="1" x14ac:dyDescent="0.2">
      <c r="A10" s="3" t="s">
        <v>166</v>
      </c>
      <c r="B10" s="46">
        <v>39.08</v>
      </c>
      <c r="C10" s="46">
        <v>11.64</v>
      </c>
      <c r="D10" s="46">
        <v>0.45</v>
      </c>
      <c r="E10" s="46">
        <v>0</v>
      </c>
      <c r="F10" s="46">
        <v>48.84</v>
      </c>
      <c r="G10" s="46">
        <v>13</v>
      </c>
      <c r="H10" s="46">
        <v>24.23</v>
      </c>
      <c r="I10" s="46">
        <v>14.52</v>
      </c>
      <c r="J10" s="46">
        <v>0</v>
      </c>
      <c r="K10" s="46">
        <v>48.25</v>
      </c>
    </row>
    <row r="11" spans="1:11" s="4" customFormat="1" ht="18" customHeight="1" x14ac:dyDescent="0.2">
      <c r="A11" s="3" t="s">
        <v>167</v>
      </c>
      <c r="B11" s="46">
        <v>35.409999999999997</v>
      </c>
      <c r="C11" s="46">
        <v>14.09</v>
      </c>
      <c r="D11" s="46">
        <v>0.36</v>
      </c>
      <c r="E11" s="46">
        <v>0</v>
      </c>
      <c r="F11" s="46">
        <v>50.14</v>
      </c>
      <c r="G11" s="46">
        <v>13.48</v>
      </c>
      <c r="H11" s="46">
        <v>27.34</v>
      </c>
      <c r="I11" s="46">
        <v>15.5</v>
      </c>
      <c r="J11" s="46">
        <v>0</v>
      </c>
      <c r="K11" s="46">
        <v>43.68</v>
      </c>
    </row>
    <row r="12" spans="1:11" s="4" customFormat="1" ht="18" customHeight="1" x14ac:dyDescent="0.2">
      <c r="A12" s="3" t="s">
        <v>168</v>
      </c>
      <c r="B12" s="46">
        <v>34.9</v>
      </c>
      <c r="C12" s="46">
        <v>15.26</v>
      </c>
      <c r="D12" s="46">
        <v>0.42</v>
      </c>
      <c r="E12" s="46">
        <v>0</v>
      </c>
      <c r="F12" s="46">
        <v>49.42</v>
      </c>
      <c r="G12" s="46">
        <v>16.41</v>
      </c>
      <c r="H12" s="46">
        <v>26.5</v>
      </c>
      <c r="I12" s="46">
        <v>13.31</v>
      </c>
      <c r="J12" s="46">
        <v>0</v>
      </c>
      <c r="K12" s="46">
        <v>43.77</v>
      </c>
    </row>
    <row r="13" spans="1:11" s="4" customFormat="1" ht="13.5" customHeight="1" x14ac:dyDescent="0.2">
      <c r="A13" s="347" t="s">
        <v>106</v>
      </c>
      <c r="B13" s="347"/>
      <c r="C13" s="347"/>
      <c r="D13" s="347"/>
      <c r="E13" s="347"/>
      <c r="F13" s="347"/>
      <c r="G13" s="347"/>
      <c r="H13" s="347"/>
      <c r="I13" s="347"/>
      <c r="J13" s="347"/>
      <c r="K13" s="347"/>
    </row>
    <row r="14" spans="1:11" s="4" customFormat="1" ht="14.25" customHeight="1" x14ac:dyDescent="0.2">
      <c r="A14" s="347" t="s">
        <v>441</v>
      </c>
      <c r="B14" s="347"/>
      <c r="C14" s="347"/>
      <c r="D14" s="347"/>
      <c r="E14" s="347"/>
      <c r="F14" s="347"/>
      <c r="G14" s="347"/>
      <c r="H14" s="347"/>
      <c r="I14" s="347"/>
      <c r="J14" s="347"/>
      <c r="K14" s="347"/>
    </row>
  </sheetData>
  <mergeCells count="6">
    <mergeCell ref="A14:K14"/>
    <mergeCell ref="A1:K1"/>
    <mergeCell ref="A2:A3"/>
    <mergeCell ref="B2:F2"/>
    <mergeCell ref="G2:K2"/>
    <mergeCell ref="A13:K13"/>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4"/>
  <sheetViews>
    <sheetView zoomScaleNormal="100" workbookViewId="0">
      <selection activeCell="A13" sqref="A13:IV13"/>
    </sheetView>
  </sheetViews>
  <sheetFormatPr defaultRowHeight="12.75" x14ac:dyDescent="0.2"/>
  <cols>
    <col min="1" max="7" width="14.7109375" bestFit="1" customWidth="1"/>
    <col min="8" max="8" width="15" bestFit="1" customWidth="1"/>
    <col min="9" max="9" width="14.42578125" bestFit="1" customWidth="1"/>
    <col min="10" max="11" width="14.7109375" bestFit="1" customWidth="1"/>
    <col min="12" max="12" width="4.7109375" bestFit="1" customWidth="1"/>
  </cols>
  <sheetData>
    <row r="1" spans="1:11" ht="15" customHeight="1" x14ac:dyDescent="0.2">
      <c r="A1" s="359" t="s">
        <v>42</v>
      </c>
      <c r="B1" s="359"/>
      <c r="C1" s="359"/>
      <c r="D1" s="359"/>
      <c r="E1" s="359"/>
      <c r="F1" s="359"/>
      <c r="G1" s="359"/>
      <c r="H1" s="359"/>
    </row>
    <row r="2" spans="1:11" s="4" customFormat="1" ht="18" customHeight="1" x14ac:dyDescent="0.2">
      <c r="A2" s="388" t="s">
        <v>567</v>
      </c>
      <c r="B2" s="389"/>
      <c r="C2" s="389"/>
      <c r="D2" s="389"/>
      <c r="E2" s="389"/>
      <c r="F2" s="389"/>
      <c r="G2" s="389"/>
      <c r="H2" s="389"/>
      <c r="I2" s="389"/>
      <c r="J2" s="389"/>
      <c r="K2" s="390"/>
    </row>
    <row r="3" spans="1:11" s="4" customFormat="1" ht="27.75" customHeight="1" x14ac:dyDescent="0.2">
      <c r="A3" s="64" t="s">
        <v>243</v>
      </c>
      <c r="B3" s="9" t="s">
        <v>568</v>
      </c>
      <c r="C3" s="9" t="s">
        <v>569</v>
      </c>
      <c r="D3" s="9" t="s">
        <v>570</v>
      </c>
      <c r="E3" s="9" t="s">
        <v>571</v>
      </c>
      <c r="F3" s="9" t="s">
        <v>572</v>
      </c>
      <c r="G3" s="9" t="s">
        <v>573</v>
      </c>
      <c r="H3" s="9" t="s">
        <v>574</v>
      </c>
      <c r="I3" s="9" t="s">
        <v>575</v>
      </c>
      <c r="J3" s="9" t="s">
        <v>576</v>
      </c>
      <c r="K3" s="9" t="s">
        <v>577</v>
      </c>
    </row>
    <row r="4" spans="1:11" s="4" customFormat="1" ht="18" customHeight="1" x14ac:dyDescent="0.2">
      <c r="A4" s="3" t="s">
        <v>69</v>
      </c>
      <c r="B4" s="46">
        <v>4.1256569999999999E-2</v>
      </c>
      <c r="C4" s="46">
        <v>99.958743429999998</v>
      </c>
      <c r="D4" s="46">
        <v>0</v>
      </c>
      <c r="E4" s="46">
        <v>0</v>
      </c>
      <c r="F4" s="46">
        <v>0</v>
      </c>
      <c r="G4" s="46">
        <v>5.8662000000000002E-5</v>
      </c>
      <c r="H4" s="46">
        <v>0</v>
      </c>
      <c r="I4" s="46">
        <v>0</v>
      </c>
      <c r="J4" s="46">
        <v>0</v>
      </c>
      <c r="K4" s="46">
        <v>0</v>
      </c>
    </row>
    <row r="5" spans="1:11" s="4" customFormat="1" ht="18" customHeight="1" x14ac:dyDescent="0.2">
      <c r="A5" s="3" t="s">
        <v>70</v>
      </c>
      <c r="B5" s="46">
        <v>100</v>
      </c>
      <c r="C5" s="46">
        <v>0</v>
      </c>
      <c r="D5" s="46">
        <v>0</v>
      </c>
      <c r="E5" s="46">
        <v>0</v>
      </c>
      <c r="F5" s="46">
        <v>0</v>
      </c>
      <c r="G5" s="46">
        <v>0</v>
      </c>
      <c r="H5" s="46">
        <v>0</v>
      </c>
      <c r="I5" s="46">
        <v>0</v>
      </c>
      <c r="J5" s="46">
        <v>0</v>
      </c>
      <c r="K5" s="46">
        <v>0</v>
      </c>
    </row>
    <row r="6" spans="1:11" s="4" customFormat="1" ht="18" customHeight="1" x14ac:dyDescent="0.2">
      <c r="A6" s="3" t="s">
        <v>162</v>
      </c>
      <c r="B6" s="46">
        <v>100</v>
      </c>
      <c r="C6" s="46">
        <v>0</v>
      </c>
      <c r="D6" s="46">
        <v>0</v>
      </c>
      <c r="E6" s="46">
        <v>0</v>
      </c>
      <c r="F6" s="46">
        <v>0</v>
      </c>
      <c r="G6" s="46">
        <v>0</v>
      </c>
      <c r="H6" s="46">
        <v>0</v>
      </c>
      <c r="I6" s="46">
        <v>0</v>
      </c>
      <c r="J6" s="46">
        <v>0</v>
      </c>
      <c r="K6" s="46">
        <v>0</v>
      </c>
    </row>
    <row r="7" spans="1:11" s="4" customFormat="1" ht="18" customHeight="1" x14ac:dyDescent="0.2">
      <c r="A7" s="3" t="s">
        <v>163</v>
      </c>
      <c r="B7" s="46">
        <v>100</v>
      </c>
      <c r="C7" s="46">
        <v>0</v>
      </c>
      <c r="D7" s="46">
        <v>0</v>
      </c>
      <c r="E7" s="46">
        <v>0</v>
      </c>
      <c r="F7" s="46">
        <v>0</v>
      </c>
      <c r="G7" s="46">
        <v>0</v>
      </c>
      <c r="H7" s="46">
        <v>0</v>
      </c>
      <c r="I7" s="46">
        <v>0</v>
      </c>
      <c r="J7" s="46">
        <v>0</v>
      </c>
      <c r="K7" s="46">
        <v>0</v>
      </c>
    </row>
    <row r="8" spans="1:11" s="4" customFormat="1" ht="18" customHeight="1" x14ac:dyDescent="0.2">
      <c r="A8" s="3" t="s">
        <v>164</v>
      </c>
      <c r="B8" s="46">
        <v>100</v>
      </c>
      <c r="C8" s="46">
        <v>0</v>
      </c>
      <c r="D8" s="46">
        <v>0</v>
      </c>
      <c r="E8" s="46">
        <v>0</v>
      </c>
      <c r="F8" s="46">
        <v>0</v>
      </c>
      <c r="G8" s="46">
        <v>0</v>
      </c>
      <c r="H8" s="46">
        <v>0</v>
      </c>
      <c r="I8" s="46">
        <v>0</v>
      </c>
      <c r="J8" s="46">
        <v>0</v>
      </c>
      <c r="K8" s="46">
        <v>0</v>
      </c>
    </row>
    <row r="9" spans="1:11" s="4" customFormat="1" ht="18" customHeight="1" x14ac:dyDescent="0.2">
      <c r="A9" s="3" t="s">
        <v>165</v>
      </c>
      <c r="B9" s="46">
        <v>100</v>
      </c>
      <c r="C9" s="46">
        <v>0</v>
      </c>
      <c r="D9" s="46">
        <v>0</v>
      </c>
      <c r="E9" s="46">
        <v>0</v>
      </c>
      <c r="F9" s="46">
        <v>0</v>
      </c>
      <c r="G9" s="46">
        <v>0</v>
      </c>
      <c r="H9" s="46">
        <v>0</v>
      </c>
      <c r="I9" s="46">
        <v>0</v>
      </c>
      <c r="J9" s="46">
        <v>0</v>
      </c>
      <c r="K9" s="46">
        <v>0</v>
      </c>
    </row>
    <row r="10" spans="1:11" s="4" customFormat="1" ht="18" customHeight="1" x14ac:dyDescent="0.2">
      <c r="A10" s="3" t="s">
        <v>166</v>
      </c>
      <c r="B10" s="46">
        <v>0</v>
      </c>
      <c r="C10" s="46">
        <v>0</v>
      </c>
      <c r="D10" s="46">
        <v>0</v>
      </c>
      <c r="E10" s="46">
        <v>0</v>
      </c>
      <c r="F10" s="46">
        <v>0</v>
      </c>
      <c r="G10" s="46">
        <v>0</v>
      </c>
      <c r="H10" s="46">
        <v>0</v>
      </c>
      <c r="I10" s="46">
        <v>0</v>
      </c>
      <c r="J10" s="46">
        <v>0</v>
      </c>
      <c r="K10" s="46">
        <v>0</v>
      </c>
    </row>
    <row r="11" spans="1:11" s="4" customFormat="1" ht="18" customHeight="1" x14ac:dyDescent="0.2">
      <c r="A11" s="3" t="s">
        <v>167</v>
      </c>
      <c r="B11" s="46">
        <v>0</v>
      </c>
      <c r="C11" s="46">
        <v>0</v>
      </c>
      <c r="D11" s="46">
        <v>0</v>
      </c>
      <c r="E11" s="46">
        <v>0</v>
      </c>
      <c r="F11" s="46">
        <v>0</v>
      </c>
      <c r="G11" s="46">
        <v>0</v>
      </c>
      <c r="H11" s="46">
        <v>0</v>
      </c>
      <c r="I11" s="46">
        <v>0</v>
      </c>
      <c r="J11" s="46">
        <v>0</v>
      </c>
      <c r="K11" s="46">
        <v>0</v>
      </c>
    </row>
    <row r="12" spans="1:11" s="4" customFormat="1" ht="18" customHeight="1" x14ac:dyDescent="0.2">
      <c r="A12" s="3" t="s">
        <v>168</v>
      </c>
      <c r="B12" s="46">
        <v>0</v>
      </c>
      <c r="C12" s="46">
        <v>0</v>
      </c>
      <c r="D12" s="46">
        <v>0</v>
      </c>
      <c r="E12" s="46">
        <v>0</v>
      </c>
      <c r="F12" s="46">
        <v>0</v>
      </c>
      <c r="G12" s="46">
        <v>0</v>
      </c>
      <c r="H12" s="46">
        <v>0</v>
      </c>
      <c r="I12" s="46">
        <v>0</v>
      </c>
      <c r="J12" s="46">
        <v>0</v>
      </c>
      <c r="K12" s="46">
        <v>0</v>
      </c>
    </row>
    <row r="13" spans="1:11" s="4" customFormat="1" ht="13.5" customHeight="1" x14ac:dyDescent="0.2">
      <c r="A13" s="327" t="s">
        <v>106</v>
      </c>
      <c r="B13" s="327"/>
      <c r="C13" s="327"/>
      <c r="D13" s="327"/>
      <c r="E13" s="327"/>
      <c r="F13" s="327"/>
    </row>
    <row r="14" spans="1:11" s="4" customFormat="1" ht="14.25" customHeight="1" x14ac:dyDescent="0.2">
      <c r="A14" s="327" t="s">
        <v>384</v>
      </c>
      <c r="B14" s="327"/>
      <c r="C14" s="327"/>
      <c r="D14" s="327"/>
      <c r="E14" s="327"/>
      <c r="F14" s="327"/>
    </row>
  </sheetData>
  <mergeCells count="4">
    <mergeCell ref="A1:H1"/>
    <mergeCell ref="A2:K2"/>
    <mergeCell ref="A13:F13"/>
    <mergeCell ref="A14:F14"/>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4"/>
  <sheetViews>
    <sheetView zoomScaleNormal="100" workbookViewId="0">
      <selection activeCell="A13" sqref="A13:IV13"/>
    </sheetView>
  </sheetViews>
  <sheetFormatPr defaultRowHeight="12.75" x14ac:dyDescent="0.2"/>
  <cols>
    <col min="1" max="12" width="14.7109375" bestFit="1" customWidth="1"/>
    <col min="13" max="13" width="4.7109375" bestFit="1" customWidth="1"/>
  </cols>
  <sheetData>
    <row r="1" spans="1:12" ht="15" customHeight="1" x14ac:dyDescent="0.2">
      <c r="A1" s="359" t="s">
        <v>43</v>
      </c>
      <c r="B1" s="359"/>
      <c r="C1" s="359"/>
      <c r="D1" s="359"/>
      <c r="E1" s="359"/>
      <c r="F1" s="359"/>
      <c r="G1" s="359"/>
      <c r="H1" s="359"/>
      <c r="I1" s="359"/>
      <c r="J1" s="359"/>
      <c r="K1" s="359"/>
    </row>
    <row r="2" spans="1:12" s="4" customFormat="1" ht="18" customHeight="1" x14ac:dyDescent="0.2">
      <c r="A2" s="388" t="s">
        <v>567</v>
      </c>
      <c r="B2" s="389"/>
      <c r="C2" s="389"/>
      <c r="D2" s="389"/>
      <c r="E2" s="389"/>
      <c r="F2" s="389"/>
      <c r="G2" s="389"/>
      <c r="H2" s="389"/>
      <c r="I2" s="389"/>
      <c r="J2" s="389"/>
      <c r="K2" s="390"/>
    </row>
    <row r="3" spans="1:12" s="4" customFormat="1" ht="18.75" customHeight="1" x14ac:dyDescent="0.2">
      <c r="A3" s="6" t="s">
        <v>243</v>
      </c>
      <c r="B3" s="6" t="s">
        <v>578</v>
      </c>
      <c r="C3" s="6" t="s">
        <v>579</v>
      </c>
      <c r="D3" s="6" t="s">
        <v>580</v>
      </c>
      <c r="E3" s="6" t="s">
        <v>581</v>
      </c>
      <c r="F3" s="6" t="s">
        <v>582</v>
      </c>
      <c r="G3" s="6" t="s">
        <v>583</v>
      </c>
      <c r="H3" s="6" t="s">
        <v>584</v>
      </c>
      <c r="I3" s="6" t="s">
        <v>585</v>
      </c>
      <c r="J3" s="6" t="s">
        <v>586</v>
      </c>
      <c r="K3" s="6" t="s">
        <v>587</v>
      </c>
      <c r="L3" s="6" t="s">
        <v>588</v>
      </c>
    </row>
    <row r="4" spans="1:12" s="4" customFormat="1" ht="18" customHeight="1" x14ac:dyDescent="0.2">
      <c r="A4" s="3" t="s">
        <v>69</v>
      </c>
      <c r="B4" s="46">
        <v>35.72</v>
      </c>
      <c r="C4" s="46">
        <v>0</v>
      </c>
      <c r="D4" s="46">
        <v>64.27</v>
      </c>
      <c r="E4" s="46">
        <v>0</v>
      </c>
      <c r="F4" s="46">
        <v>0</v>
      </c>
      <c r="G4" s="46">
        <v>0</v>
      </c>
      <c r="H4" s="46">
        <v>0</v>
      </c>
      <c r="I4" s="46">
        <v>0</v>
      </c>
      <c r="J4" s="46">
        <v>0</v>
      </c>
      <c r="K4" s="46">
        <v>0</v>
      </c>
      <c r="L4" s="46">
        <v>0</v>
      </c>
    </row>
    <row r="5" spans="1:12" s="4" customFormat="1" ht="18" customHeight="1" x14ac:dyDescent="0.2">
      <c r="A5" s="3" t="s">
        <v>70</v>
      </c>
      <c r="B5" s="46">
        <v>24.975094343999999</v>
      </c>
      <c r="C5" s="46">
        <v>3.9916719999999999E-3</v>
      </c>
      <c r="D5" s="46">
        <v>75.017089127000006</v>
      </c>
      <c r="E5" s="46">
        <v>3.8240309999999999E-3</v>
      </c>
      <c r="F5" s="46">
        <v>1.23E-7</v>
      </c>
      <c r="G5" s="46">
        <v>0</v>
      </c>
      <c r="H5" s="46">
        <v>1.23E-7</v>
      </c>
      <c r="I5" s="46">
        <v>0</v>
      </c>
      <c r="J5" s="46">
        <v>0</v>
      </c>
      <c r="K5" s="46">
        <v>0</v>
      </c>
      <c r="L5" s="46">
        <v>5.7899999999999998E-7</v>
      </c>
    </row>
    <row r="6" spans="1:12" s="4" customFormat="1" ht="18" customHeight="1" x14ac:dyDescent="0.2">
      <c r="A6" s="3" t="s">
        <v>162</v>
      </c>
      <c r="B6" s="46">
        <v>30.25</v>
      </c>
      <c r="C6" s="46">
        <v>0.01</v>
      </c>
      <c r="D6" s="46">
        <v>69.73</v>
      </c>
      <c r="E6" s="46">
        <v>0</v>
      </c>
      <c r="F6" s="46">
        <v>0</v>
      </c>
      <c r="G6" s="46">
        <v>0</v>
      </c>
      <c r="H6" s="46">
        <v>0</v>
      </c>
      <c r="I6" s="46">
        <v>0</v>
      </c>
      <c r="J6" s="46">
        <v>0</v>
      </c>
      <c r="K6" s="46">
        <v>0</v>
      </c>
      <c r="L6" s="46">
        <v>0</v>
      </c>
    </row>
    <row r="7" spans="1:12" s="4" customFormat="1" ht="18" customHeight="1" x14ac:dyDescent="0.2">
      <c r="A7" s="3" t="s">
        <v>163</v>
      </c>
      <c r="B7" s="46">
        <v>26.34</v>
      </c>
      <c r="C7" s="46">
        <v>0</v>
      </c>
      <c r="D7" s="46">
        <v>73.650000000000006</v>
      </c>
      <c r="E7" s="46">
        <v>0</v>
      </c>
      <c r="F7" s="46">
        <v>0</v>
      </c>
      <c r="G7" s="46">
        <v>0</v>
      </c>
      <c r="H7" s="46">
        <v>0</v>
      </c>
      <c r="I7" s="46">
        <v>0</v>
      </c>
      <c r="J7" s="46">
        <v>0</v>
      </c>
      <c r="K7" s="46">
        <v>0</v>
      </c>
      <c r="L7" s="46">
        <v>0</v>
      </c>
    </row>
    <row r="8" spans="1:12" s="4" customFormat="1" ht="18" customHeight="1" x14ac:dyDescent="0.2">
      <c r="A8" s="3" t="s">
        <v>164</v>
      </c>
      <c r="B8" s="46">
        <v>25.337620007999998</v>
      </c>
      <c r="C8" s="46">
        <v>3.4237590000000002E-3</v>
      </c>
      <c r="D8" s="46">
        <v>74.655378354999996</v>
      </c>
      <c r="E8" s="46">
        <v>3.5769790000000001E-3</v>
      </c>
      <c r="F8" s="46">
        <v>8.9800000000000002E-7</v>
      </c>
      <c r="G8" s="46">
        <v>0</v>
      </c>
      <c r="H8" s="46">
        <v>0</v>
      </c>
      <c r="I8" s="46">
        <v>0</v>
      </c>
      <c r="J8" s="46">
        <v>0</v>
      </c>
      <c r="K8" s="46">
        <v>0</v>
      </c>
      <c r="L8" s="46">
        <v>0</v>
      </c>
    </row>
    <row r="9" spans="1:12" s="4" customFormat="1" ht="18" customHeight="1" x14ac:dyDescent="0.2">
      <c r="A9" s="3" t="s">
        <v>165</v>
      </c>
      <c r="B9" s="46">
        <v>23.626187243</v>
      </c>
      <c r="C9" s="46">
        <v>3.2891800000000001E-3</v>
      </c>
      <c r="D9" s="46">
        <v>76.366885436999993</v>
      </c>
      <c r="E9" s="46">
        <v>3.6381400000000002E-3</v>
      </c>
      <c r="F9" s="46">
        <v>0</v>
      </c>
      <c r="G9" s="46">
        <v>0</v>
      </c>
      <c r="H9" s="46">
        <v>0</v>
      </c>
      <c r="I9" s="46">
        <v>0</v>
      </c>
      <c r="J9" s="46">
        <v>0</v>
      </c>
      <c r="K9" s="46">
        <v>0</v>
      </c>
      <c r="L9" s="46">
        <v>0</v>
      </c>
    </row>
    <row r="10" spans="1:12" s="4" customFormat="1" ht="18" customHeight="1" x14ac:dyDescent="0.2">
      <c r="A10" s="3" t="s">
        <v>166</v>
      </c>
      <c r="B10" s="46">
        <v>19.686849950999999</v>
      </c>
      <c r="C10" s="46">
        <v>2.105226E-3</v>
      </c>
      <c r="D10" s="46">
        <v>80.307406336</v>
      </c>
      <c r="E10" s="46">
        <v>3.637454E-3</v>
      </c>
      <c r="F10" s="46">
        <v>0</v>
      </c>
      <c r="G10" s="46">
        <v>0</v>
      </c>
      <c r="H10" s="46">
        <v>0</v>
      </c>
      <c r="I10" s="46">
        <v>0</v>
      </c>
      <c r="J10" s="46">
        <v>0</v>
      </c>
      <c r="K10" s="46">
        <v>0</v>
      </c>
      <c r="L10" s="46">
        <v>1.0330000000000001E-6</v>
      </c>
    </row>
    <row r="11" spans="1:12" s="4" customFormat="1" ht="18" customHeight="1" x14ac:dyDescent="0.2">
      <c r="A11" s="3" t="s">
        <v>167</v>
      </c>
      <c r="B11" s="46">
        <v>23.448892300000001</v>
      </c>
      <c r="C11" s="46">
        <v>4.0538960000000004E-3</v>
      </c>
      <c r="D11" s="46">
        <v>76.543181978999996</v>
      </c>
      <c r="E11" s="46">
        <v>3.8710849999999998E-3</v>
      </c>
      <c r="F11" s="46">
        <v>0</v>
      </c>
      <c r="G11" s="46">
        <v>0</v>
      </c>
      <c r="H11" s="46">
        <v>7.4000000000000001E-7</v>
      </c>
      <c r="I11" s="46">
        <v>0</v>
      </c>
      <c r="J11" s="46">
        <v>0</v>
      </c>
      <c r="K11" s="46">
        <v>0</v>
      </c>
      <c r="L11" s="46">
        <v>0</v>
      </c>
    </row>
    <row r="12" spans="1:12" s="4" customFormat="1" ht="18" customHeight="1" x14ac:dyDescent="0.2">
      <c r="A12" s="3" t="s">
        <v>168</v>
      </c>
      <c r="B12" s="46">
        <v>27.197964648999999</v>
      </c>
      <c r="C12" s="46">
        <v>3.5405079999999999E-3</v>
      </c>
      <c r="D12" s="46">
        <v>72.794700724999998</v>
      </c>
      <c r="E12" s="46">
        <v>3.7924429999999999E-3</v>
      </c>
      <c r="F12" s="46">
        <v>0</v>
      </c>
      <c r="G12" s="46">
        <v>0</v>
      </c>
      <c r="H12" s="46">
        <v>0</v>
      </c>
      <c r="I12" s="46">
        <v>0</v>
      </c>
      <c r="J12" s="46">
        <v>0</v>
      </c>
      <c r="K12" s="46">
        <v>0</v>
      </c>
      <c r="L12" s="46">
        <v>1.6750000000000001E-6</v>
      </c>
    </row>
    <row r="13" spans="1:12" s="4" customFormat="1" ht="13.5" customHeight="1" x14ac:dyDescent="0.2">
      <c r="A13" s="347" t="s">
        <v>106</v>
      </c>
      <c r="B13" s="347"/>
      <c r="C13" s="347"/>
      <c r="D13" s="347"/>
    </row>
    <row r="14" spans="1:12" s="4" customFormat="1" ht="14.25" customHeight="1" x14ac:dyDescent="0.2">
      <c r="A14" s="347" t="s">
        <v>441</v>
      </c>
      <c r="B14" s="347"/>
      <c r="C14" s="347"/>
      <c r="D14" s="347"/>
    </row>
  </sheetData>
  <mergeCells count="4">
    <mergeCell ref="A1:K1"/>
    <mergeCell ref="A2:K2"/>
    <mergeCell ref="A13:D13"/>
    <mergeCell ref="A14:D14"/>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5"/>
  <sheetViews>
    <sheetView zoomScaleNormal="100" workbookViewId="0">
      <selection activeCell="A14" sqref="A14:L14"/>
    </sheetView>
  </sheetViews>
  <sheetFormatPr defaultRowHeight="12.75" x14ac:dyDescent="0.2"/>
  <cols>
    <col min="1" max="11" width="14.7109375" bestFit="1" customWidth="1"/>
    <col min="12" max="12" width="15" bestFit="1" customWidth="1"/>
    <col min="13" max="13" width="4.7109375" bestFit="1" customWidth="1"/>
  </cols>
  <sheetData>
    <row r="1" spans="1:12" ht="16.5" customHeight="1" x14ac:dyDescent="0.2">
      <c r="A1" s="359" t="s">
        <v>44</v>
      </c>
      <c r="B1" s="359"/>
      <c r="C1" s="359"/>
      <c r="D1" s="359"/>
      <c r="E1" s="359"/>
      <c r="F1" s="359"/>
      <c r="G1" s="359"/>
      <c r="H1" s="359"/>
      <c r="I1" s="359"/>
      <c r="J1" s="359"/>
      <c r="K1" s="359"/>
      <c r="L1" s="359"/>
    </row>
    <row r="2" spans="1:12" s="4" customFormat="1" ht="15" customHeight="1" x14ac:dyDescent="0.2">
      <c r="A2" s="337" t="s">
        <v>186</v>
      </c>
      <c r="B2" s="329" t="s">
        <v>278</v>
      </c>
      <c r="C2" s="405" t="s">
        <v>589</v>
      </c>
      <c r="D2" s="406"/>
      <c r="E2" s="349" t="s">
        <v>590</v>
      </c>
      <c r="F2" s="350"/>
      <c r="G2" s="350"/>
      <c r="H2" s="351"/>
      <c r="I2" s="405" t="s">
        <v>156</v>
      </c>
      <c r="J2" s="406"/>
      <c r="K2" s="409" t="s">
        <v>591</v>
      </c>
      <c r="L2" s="410"/>
    </row>
    <row r="3" spans="1:12" s="4" customFormat="1" ht="15" customHeight="1" x14ac:dyDescent="0.2">
      <c r="A3" s="338"/>
      <c r="B3" s="396"/>
      <c r="C3" s="407"/>
      <c r="D3" s="408"/>
      <c r="E3" s="349" t="s">
        <v>551</v>
      </c>
      <c r="F3" s="351"/>
      <c r="G3" s="349" t="s">
        <v>552</v>
      </c>
      <c r="H3" s="351"/>
      <c r="I3" s="407"/>
      <c r="J3" s="408"/>
      <c r="K3" s="411"/>
      <c r="L3" s="412"/>
    </row>
    <row r="4" spans="1:12" s="4" customFormat="1" ht="27" customHeight="1" x14ac:dyDescent="0.2">
      <c r="A4" s="339"/>
      <c r="B4" s="330"/>
      <c r="C4" s="25" t="s">
        <v>592</v>
      </c>
      <c r="D4" s="29" t="s">
        <v>281</v>
      </c>
      <c r="E4" s="25" t="s">
        <v>592</v>
      </c>
      <c r="F4" s="29" t="s">
        <v>281</v>
      </c>
      <c r="G4" s="25" t="s">
        <v>593</v>
      </c>
      <c r="H4" s="29" t="s">
        <v>281</v>
      </c>
      <c r="I4" s="25" t="s">
        <v>592</v>
      </c>
      <c r="J4" s="29" t="s">
        <v>281</v>
      </c>
      <c r="K4" s="25" t="s">
        <v>593</v>
      </c>
      <c r="L4" s="65" t="s">
        <v>594</v>
      </c>
    </row>
    <row r="5" spans="1:12" s="4" customFormat="1" ht="18" customHeight="1" x14ac:dyDescent="0.2">
      <c r="A5" s="3" t="s">
        <v>69</v>
      </c>
      <c r="B5" s="11">
        <v>242</v>
      </c>
      <c r="C5" s="41">
        <v>307657074</v>
      </c>
      <c r="D5" s="32">
        <v>1993289.6780999999</v>
      </c>
      <c r="E5" s="41">
        <v>129411173</v>
      </c>
      <c r="F5" s="32">
        <v>849930.62390000001</v>
      </c>
      <c r="G5" s="41">
        <v>253165612</v>
      </c>
      <c r="H5" s="32">
        <v>1593210.2424000001</v>
      </c>
      <c r="I5" s="41">
        <v>690233859</v>
      </c>
      <c r="J5" s="32">
        <v>4436430.4301000005</v>
      </c>
      <c r="K5" s="32">
        <v>902208</v>
      </c>
      <c r="L5" s="26">
        <v>5918.9469029800002</v>
      </c>
    </row>
    <row r="6" spans="1:12" s="4" customFormat="1" ht="18" customHeight="1" x14ac:dyDescent="0.2">
      <c r="A6" s="3" t="s">
        <v>70</v>
      </c>
      <c r="B6" s="11">
        <v>143</v>
      </c>
      <c r="C6" s="41">
        <v>285712240</v>
      </c>
      <c r="D6" s="32">
        <v>1991896.6687</v>
      </c>
      <c r="E6" s="41">
        <v>136072802</v>
      </c>
      <c r="F6" s="32">
        <v>953348.61439999996</v>
      </c>
      <c r="G6" s="41">
        <v>246660478</v>
      </c>
      <c r="H6" s="32">
        <v>1681552.1878</v>
      </c>
      <c r="I6" s="41">
        <v>668445520</v>
      </c>
      <c r="J6" s="32">
        <v>4626797.4709000001</v>
      </c>
      <c r="K6" s="32">
        <v>894213</v>
      </c>
      <c r="L6" s="26">
        <v>6622.43</v>
      </c>
    </row>
    <row r="7" spans="1:12" s="4" customFormat="1" ht="18" customHeight="1" x14ac:dyDescent="0.2">
      <c r="A7" s="3" t="s">
        <v>162</v>
      </c>
      <c r="B7" s="11">
        <v>19</v>
      </c>
      <c r="C7" s="41">
        <v>30952221</v>
      </c>
      <c r="D7" s="32">
        <v>204764.53839999999</v>
      </c>
      <c r="E7" s="41">
        <v>18771032</v>
      </c>
      <c r="F7" s="32">
        <v>125269.7264</v>
      </c>
      <c r="G7" s="41">
        <v>27736861</v>
      </c>
      <c r="H7" s="32">
        <v>179927.3094</v>
      </c>
      <c r="I7" s="41">
        <v>77460114</v>
      </c>
      <c r="J7" s="32">
        <v>509961.57419999997</v>
      </c>
      <c r="K7" s="32">
        <v>1201971</v>
      </c>
      <c r="L7" s="26">
        <v>8074.2157547899997</v>
      </c>
    </row>
    <row r="8" spans="1:12" s="4" customFormat="1" ht="18" customHeight="1" x14ac:dyDescent="0.2">
      <c r="A8" s="3" t="s">
        <v>163</v>
      </c>
      <c r="B8" s="11">
        <v>22</v>
      </c>
      <c r="C8" s="41">
        <v>42674267</v>
      </c>
      <c r="D8" s="32">
        <v>289561.41609999997</v>
      </c>
      <c r="E8" s="41">
        <v>28817134</v>
      </c>
      <c r="F8" s="32">
        <v>198632.12479999999</v>
      </c>
      <c r="G8" s="41">
        <v>36317492</v>
      </c>
      <c r="H8" s="32">
        <v>240274.9235</v>
      </c>
      <c r="I8" s="41">
        <v>107808893</v>
      </c>
      <c r="J8" s="32">
        <v>728468.46440000006</v>
      </c>
      <c r="K8" s="32">
        <v>1380015</v>
      </c>
      <c r="L8" s="26">
        <v>9320.8138547399994</v>
      </c>
    </row>
    <row r="9" spans="1:12" s="4" customFormat="1" ht="18" customHeight="1" x14ac:dyDescent="0.2">
      <c r="A9" s="3" t="s">
        <v>164</v>
      </c>
      <c r="B9" s="11">
        <v>21</v>
      </c>
      <c r="C9" s="41">
        <v>45978940</v>
      </c>
      <c r="D9" s="32">
        <v>312995.4816</v>
      </c>
      <c r="E9" s="41">
        <v>25069692</v>
      </c>
      <c r="F9" s="32">
        <v>173561.3646</v>
      </c>
      <c r="G9" s="41">
        <v>34044225</v>
      </c>
      <c r="H9" s="32">
        <v>227128.2806</v>
      </c>
      <c r="I9" s="41">
        <v>105092857</v>
      </c>
      <c r="J9" s="32">
        <v>713685.12679999997</v>
      </c>
      <c r="K9" s="32">
        <v>1287083</v>
      </c>
      <c r="L9" s="26">
        <v>8836.3755063299996</v>
      </c>
    </row>
    <row r="10" spans="1:12" s="4" customFormat="1" ht="18" customHeight="1" x14ac:dyDescent="0.2">
      <c r="A10" s="3" t="s">
        <v>165</v>
      </c>
      <c r="B10" s="11">
        <v>22</v>
      </c>
      <c r="C10" s="41">
        <v>37207835</v>
      </c>
      <c r="D10" s="32">
        <v>256366.2022</v>
      </c>
      <c r="E10" s="41">
        <v>17349707</v>
      </c>
      <c r="F10" s="32">
        <v>121756.0546</v>
      </c>
      <c r="G10" s="41">
        <v>39749432</v>
      </c>
      <c r="H10" s="32">
        <v>267057.88140000001</v>
      </c>
      <c r="I10" s="41">
        <v>94306974</v>
      </c>
      <c r="J10" s="32">
        <v>645180.13820000004</v>
      </c>
      <c r="K10" s="32">
        <v>924938</v>
      </c>
      <c r="L10" s="26">
        <v>6356.2836894299999</v>
      </c>
    </row>
    <row r="11" spans="1:12" s="4" customFormat="1" ht="18" customHeight="1" x14ac:dyDescent="0.2">
      <c r="A11" s="3" t="s">
        <v>166</v>
      </c>
      <c r="B11" s="11">
        <v>20</v>
      </c>
      <c r="C11" s="41">
        <v>41814396</v>
      </c>
      <c r="D11" s="32">
        <v>291775.95640000002</v>
      </c>
      <c r="E11" s="41">
        <v>24071134</v>
      </c>
      <c r="F11" s="32">
        <v>170569.8769</v>
      </c>
      <c r="G11" s="41">
        <v>35916282</v>
      </c>
      <c r="H11" s="32">
        <v>245811.59700000001</v>
      </c>
      <c r="I11" s="41">
        <v>101801812</v>
      </c>
      <c r="J11" s="32">
        <v>708157.43030000001</v>
      </c>
      <c r="K11" s="32">
        <v>1378737</v>
      </c>
      <c r="L11" s="26">
        <v>9792.1349066099992</v>
      </c>
    </row>
    <row r="12" spans="1:12" s="4" customFormat="1" ht="18" customHeight="1" x14ac:dyDescent="0.2">
      <c r="A12" s="3" t="s">
        <v>167</v>
      </c>
      <c r="B12" s="11">
        <v>18</v>
      </c>
      <c r="C12" s="41">
        <v>45790152</v>
      </c>
      <c r="D12" s="32">
        <v>331536.24050000001</v>
      </c>
      <c r="E12" s="32">
        <v>8111593</v>
      </c>
      <c r="F12" s="26">
        <v>59602.894500000002</v>
      </c>
      <c r="G12" s="41">
        <v>40847488</v>
      </c>
      <c r="H12" s="32">
        <v>288910.4399</v>
      </c>
      <c r="I12" s="41">
        <v>94749233</v>
      </c>
      <c r="J12" s="32">
        <v>680049.57490000001</v>
      </c>
      <c r="K12" s="32">
        <v>1030557</v>
      </c>
      <c r="L12" s="26">
        <v>7491.79218296</v>
      </c>
    </row>
    <row r="13" spans="1:12" s="4" customFormat="1" ht="18" customHeight="1" x14ac:dyDescent="0.2">
      <c r="A13" s="3" t="s">
        <v>168</v>
      </c>
      <c r="B13" s="11">
        <v>21</v>
      </c>
      <c r="C13" s="41">
        <v>41294429</v>
      </c>
      <c r="D13" s="32">
        <v>304896.83350000001</v>
      </c>
      <c r="E13" s="41">
        <v>13882510</v>
      </c>
      <c r="F13" s="32">
        <v>103956.5726</v>
      </c>
      <c r="G13" s="41">
        <v>32048698</v>
      </c>
      <c r="H13" s="32">
        <v>232441.75599999999</v>
      </c>
      <c r="I13" s="41">
        <v>87225637</v>
      </c>
      <c r="J13" s="32">
        <v>641295.16209999996</v>
      </c>
      <c r="K13" s="32">
        <v>894213</v>
      </c>
      <c r="L13" s="26">
        <v>6622.43</v>
      </c>
    </row>
    <row r="14" spans="1:12" s="4" customFormat="1" ht="13.5" customHeight="1" x14ac:dyDescent="0.2">
      <c r="A14" s="327" t="s">
        <v>106</v>
      </c>
      <c r="B14" s="327"/>
      <c r="C14" s="327"/>
      <c r="D14" s="327"/>
      <c r="E14" s="327"/>
      <c r="F14" s="327"/>
      <c r="G14" s="327"/>
      <c r="H14" s="327"/>
      <c r="I14" s="327"/>
      <c r="J14" s="327"/>
      <c r="K14" s="327"/>
      <c r="L14" s="327"/>
    </row>
    <row r="15" spans="1:12" s="4" customFormat="1" ht="15" customHeight="1" x14ac:dyDescent="0.2">
      <c r="A15" s="327" t="s">
        <v>595</v>
      </c>
      <c r="B15" s="327"/>
      <c r="C15" s="327"/>
      <c r="D15" s="327"/>
      <c r="E15" s="327"/>
      <c r="F15" s="327"/>
      <c r="G15" s="327"/>
      <c r="H15" s="327"/>
      <c r="I15" s="327"/>
      <c r="J15" s="327"/>
      <c r="K15" s="327"/>
      <c r="L15" s="327"/>
    </row>
  </sheetData>
  <mergeCells count="11">
    <mergeCell ref="A14:L14"/>
    <mergeCell ref="A15:L15"/>
    <mergeCell ref="A1:L1"/>
    <mergeCell ref="A2:A4"/>
    <mergeCell ref="B2:B4"/>
    <mergeCell ref="C2:D3"/>
    <mergeCell ref="E2:H2"/>
    <mergeCell ref="I2:J3"/>
    <mergeCell ref="K2:L3"/>
    <mergeCell ref="E3:F3"/>
    <mergeCell ref="G3:H3"/>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6"/>
  <sheetViews>
    <sheetView zoomScaleNormal="100" workbookViewId="0">
      <selection activeCell="D20" sqref="D20"/>
    </sheetView>
  </sheetViews>
  <sheetFormatPr defaultRowHeight="12.75" x14ac:dyDescent="0.2"/>
  <cols>
    <col min="1" max="1" width="9.42578125" bestFit="1" customWidth="1"/>
    <col min="2" max="2" width="7.7109375" bestFit="1" customWidth="1"/>
    <col min="3" max="11" width="12.140625" bestFit="1" customWidth="1"/>
    <col min="12" max="12" width="10.7109375" bestFit="1" customWidth="1"/>
    <col min="13" max="13" width="6" bestFit="1" customWidth="1"/>
  </cols>
  <sheetData>
    <row r="1" spans="1:12" ht="15.75" customHeight="1" x14ac:dyDescent="0.2">
      <c r="A1" s="359" t="s">
        <v>45</v>
      </c>
      <c r="B1" s="359"/>
      <c r="C1" s="359"/>
      <c r="D1" s="359"/>
      <c r="E1" s="359"/>
      <c r="F1" s="359"/>
      <c r="G1" s="359"/>
      <c r="H1" s="359"/>
      <c r="I1" s="359"/>
      <c r="J1" s="359"/>
      <c r="K1" s="359"/>
      <c r="L1" s="359"/>
    </row>
    <row r="2" spans="1:12" s="4" customFormat="1" ht="25.5" customHeight="1" x14ac:dyDescent="0.2">
      <c r="A2" s="377" t="s">
        <v>545</v>
      </c>
      <c r="B2" s="377" t="s">
        <v>596</v>
      </c>
      <c r="C2" s="413" t="s">
        <v>589</v>
      </c>
      <c r="D2" s="414"/>
      <c r="E2" s="413" t="s">
        <v>597</v>
      </c>
      <c r="F2" s="420"/>
      <c r="G2" s="420"/>
      <c r="H2" s="414"/>
      <c r="I2" s="413" t="s">
        <v>156</v>
      </c>
      <c r="J2" s="414"/>
      <c r="K2" s="421" t="s">
        <v>598</v>
      </c>
      <c r="L2" s="422"/>
    </row>
    <row r="3" spans="1:12" s="4" customFormat="1" ht="18" customHeight="1" x14ac:dyDescent="0.2">
      <c r="A3" s="419"/>
      <c r="B3" s="419"/>
      <c r="C3" s="415" t="s">
        <v>553</v>
      </c>
      <c r="D3" s="417" t="s">
        <v>554</v>
      </c>
      <c r="E3" s="413" t="s">
        <v>551</v>
      </c>
      <c r="F3" s="414"/>
      <c r="G3" s="413" t="s">
        <v>552</v>
      </c>
      <c r="H3" s="414"/>
      <c r="I3" s="377" t="s">
        <v>593</v>
      </c>
      <c r="J3" s="375" t="s">
        <v>281</v>
      </c>
      <c r="K3" s="415" t="s">
        <v>553</v>
      </c>
      <c r="L3" s="417" t="s">
        <v>599</v>
      </c>
    </row>
    <row r="4" spans="1:12" s="4" customFormat="1" ht="24" customHeight="1" x14ac:dyDescent="0.2">
      <c r="A4" s="378"/>
      <c r="B4" s="378"/>
      <c r="C4" s="416"/>
      <c r="D4" s="418"/>
      <c r="E4" s="66" t="s">
        <v>553</v>
      </c>
      <c r="F4" s="67" t="s">
        <v>554</v>
      </c>
      <c r="G4" s="66" t="s">
        <v>553</v>
      </c>
      <c r="H4" s="67" t="s">
        <v>554</v>
      </c>
      <c r="I4" s="378"/>
      <c r="J4" s="376"/>
      <c r="K4" s="416"/>
      <c r="L4" s="418"/>
    </row>
    <row r="5" spans="1:12" s="4" customFormat="1" ht="18" customHeight="1" x14ac:dyDescent="0.2">
      <c r="A5" s="3" t="s">
        <v>69</v>
      </c>
      <c r="B5" s="11">
        <v>242</v>
      </c>
      <c r="C5" s="41">
        <v>390433137</v>
      </c>
      <c r="D5" s="32">
        <v>2595685.6731090499</v>
      </c>
      <c r="E5" s="41">
        <v>207170787</v>
      </c>
      <c r="F5" s="32">
        <v>1351047.5105578101</v>
      </c>
      <c r="G5" s="41">
        <v>167359805</v>
      </c>
      <c r="H5" s="32">
        <v>1081768.98735573</v>
      </c>
      <c r="I5" s="41">
        <v>764963729</v>
      </c>
      <c r="J5" s="32">
        <v>5028502.17102258</v>
      </c>
      <c r="K5" s="32">
        <v>3847220</v>
      </c>
      <c r="L5" s="26">
        <v>25725.673443110001</v>
      </c>
    </row>
    <row r="6" spans="1:12" s="4" customFormat="1" ht="18" customHeight="1" x14ac:dyDescent="0.2">
      <c r="A6" s="3" t="s">
        <v>70</v>
      </c>
      <c r="B6" s="11">
        <v>143</v>
      </c>
      <c r="C6" s="41">
        <v>390019332</v>
      </c>
      <c r="D6" s="32">
        <v>2783072.1725437199</v>
      </c>
      <c r="E6" s="41">
        <v>143482840</v>
      </c>
      <c r="F6" s="32">
        <v>1009853.45480906</v>
      </c>
      <c r="G6" s="41">
        <v>152153345</v>
      </c>
      <c r="H6" s="32">
        <v>1056788.5981826801</v>
      </c>
      <c r="I6" s="41">
        <v>685655517</v>
      </c>
      <c r="J6" s="32">
        <v>4849714.2255354598</v>
      </c>
      <c r="K6" s="32">
        <v>4165346</v>
      </c>
      <c r="L6" s="26">
        <v>31097.817210329998</v>
      </c>
    </row>
    <row r="7" spans="1:12" s="4" customFormat="1" ht="18" customHeight="1" x14ac:dyDescent="0.2">
      <c r="A7" s="3" t="s">
        <v>162</v>
      </c>
      <c r="B7" s="11">
        <v>19</v>
      </c>
      <c r="C7" s="41">
        <v>43614222</v>
      </c>
      <c r="D7" s="32">
        <v>297368.37543852202</v>
      </c>
      <c r="E7" s="41">
        <v>15388108</v>
      </c>
      <c r="F7" s="32">
        <v>102162.382123057</v>
      </c>
      <c r="G7" s="41">
        <v>15704990</v>
      </c>
      <c r="H7" s="32">
        <v>103126.41771968</v>
      </c>
      <c r="I7" s="41">
        <v>74707320</v>
      </c>
      <c r="J7" s="32">
        <v>502657.175281259</v>
      </c>
      <c r="K7" s="32">
        <v>5105855</v>
      </c>
      <c r="L7" s="26">
        <v>34603.988953879998</v>
      </c>
    </row>
    <row r="8" spans="1:12" s="4" customFormat="1" ht="18" customHeight="1" x14ac:dyDescent="0.2">
      <c r="A8" s="3" t="s">
        <v>163</v>
      </c>
      <c r="B8" s="11">
        <v>22</v>
      </c>
      <c r="C8" s="41">
        <v>58034086</v>
      </c>
      <c r="D8" s="32">
        <v>403383.58142762998</v>
      </c>
      <c r="E8" s="41">
        <v>19588790</v>
      </c>
      <c r="F8" s="32">
        <v>133768.59060575001</v>
      </c>
      <c r="G8" s="41">
        <v>22622791</v>
      </c>
      <c r="H8" s="32">
        <v>152299.4111035</v>
      </c>
      <c r="I8" s="41">
        <v>100245667</v>
      </c>
      <c r="J8" s="32">
        <v>689451.58313687996</v>
      </c>
      <c r="K8" s="32">
        <v>4745561</v>
      </c>
      <c r="L8" s="26">
        <v>32363.6804634</v>
      </c>
    </row>
    <row r="9" spans="1:12" s="4" customFormat="1" ht="18" customHeight="1" x14ac:dyDescent="0.2">
      <c r="A9" s="3" t="s">
        <v>164</v>
      </c>
      <c r="B9" s="11">
        <v>21</v>
      </c>
      <c r="C9" s="41">
        <v>51556491</v>
      </c>
      <c r="D9" s="32">
        <v>360161.72843967</v>
      </c>
      <c r="E9" s="41">
        <v>18636606</v>
      </c>
      <c r="F9" s="32">
        <v>127840.40311575</v>
      </c>
      <c r="G9" s="41">
        <v>18373357</v>
      </c>
      <c r="H9" s="32">
        <v>124386.49210425001</v>
      </c>
      <c r="I9" s="41">
        <v>88566454</v>
      </c>
      <c r="J9" s="32">
        <v>612388.62365967</v>
      </c>
      <c r="K9" s="32">
        <v>5201656</v>
      </c>
      <c r="L9" s="26">
        <v>36030.471870380003</v>
      </c>
    </row>
    <row r="10" spans="1:12" s="4" customFormat="1" ht="18" customHeight="1" x14ac:dyDescent="0.2">
      <c r="A10" s="3" t="s">
        <v>165</v>
      </c>
      <c r="B10" s="11">
        <v>22</v>
      </c>
      <c r="C10" s="41">
        <v>45194719</v>
      </c>
      <c r="D10" s="32">
        <v>319727.24220338301</v>
      </c>
      <c r="E10" s="41">
        <v>17383943</v>
      </c>
      <c r="F10" s="32">
        <v>120678.009164</v>
      </c>
      <c r="G10" s="41">
        <v>17278419</v>
      </c>
      <c r="H10" s="32">
        <v>118460.71143775</v>
      </c>
      <c r="I10" s="41">
        <v>79857081</v>
      </c>
      <c r="J10" s="32">
        <v>558865.96280513296</v>
      </c>
      <c r="K10" s="32">
        <v>3932469</v>
      </c>
      <c r="L10" s="26">
        <v>27346.279668399999</v>
      </c>
    </row>
    <row r="11" spans="1:12" s="4" customFormat="1" ht="18" customHeight="1" x14ac:dyDescent="0.2">
      <c r="A11" s="3" t="s">
        <v>166</v>
      </c>
      <c r="B11" s="11">
        <v>20</v>
      </c>
      <c r="C11" s="41">
        <v>56747406</v>
      </c>
      <c r="D11" s="32">
        <v>403910.91019906598</v>
      </c>
      <c r="E11" s="41">
        <v>25304617</v>
      </c>
      <c r="F11" s="32">
        <v>178287.61281774999</v>
      </c>
      <c r="G11" s="41">
        <v>23992540</v>
      </c>
      <c r="H11" s="32">
        <v>166682.9822925</v>
      </c>
      <c r="I11" s="41">
        <v>106044563</v>
      </c>
      <c r="J11" s="32">
        <v>748881.50530931598</v>
      </c>
      <c r="K11" s="32">
        <v>6350909</v>
      </c>
      <c r="L11" s="26">
        <v>45582.842126889998</v>
      </c>
    </row>
    <row r="12" spans="1:12" s="4" customFormat="1" ht="18" customHeight="1" x14ac:dyDescent="0.2">
      <c r="A12" s="3" t="s">
        <v>167</v>
      </c>
      <c r="B12" s="11">
        <v>18</v>
      </c>
      <c r="C12" s="41">
        <v>70515824</v>
      </c>
      <c r="D12" s="32">
        <v>517416.66215844202</v>
      </c>
      <c r="E12" s="41">
        <v>28808093</v>
      </c>
      <c r="F12" s="32">
        <v>210264.07618775</v>
      </c>
      <c r="G12" s="41">
        <v>32382684</v>
      </c>
      <c r="H12" s="32">
        <v>232260.12380299999</v>
      </c>
      <c r="I12" s="41">
        <v>131706601</v>
      </c>
      <c r="J12" s="32">
        <v>959940.86214919202</v>
      </c>
      <c r="K12" s="32">
        <v>5176690</v>
      </c>
      <c r="L12" s="26">
        <v>37923.701467619998</v>
      </c>
    </row>
    <row r="13" spans="1:12" s="4" customFormat="1" ht="18" customHeight="1" x14ac:dyDescent="0.2">
      <c r="A13" s="3" t="s">
        <v>168</v>
      </c>
      <c r="B13" s="11">
        <v>21</v>
      </c>
      <c r="C13" s="41">
        <v>64356584</v>
      </c>
      <c r="D13" s="32">
        <v>481103.67267701199</v>
      </c>
      <c r="E13" s="41">
        <v>18372683</v>
      </c>
      <c r="F13" s="32">
        <v>136852.380795</v>
      </c>
      <c r="G13" s="41">
        <v>21798564</v>
      </c>
      <c r="H13" s="32">
        <v>159572.459722</v>
      </c>
      <c r="I13" s="41">
        <v>104527831</v>
      </c>
      <c r="J13" s="32">
        <v>777528.51319401199</v>
      </c>
      <c r="K13" s="32">
        <v>4165346</v>
      </c>
      <c r="L13" s="26">
        <v>31097.817210329998</v>
      </c>
    </row>
    <row r="14" spans="1:12" s="4" customFormat="1" ht="15" customHeight="1" x14ac:dyDescent="0.2">
      <c r="A14" s="347" t="s">
        <v>600</v>
      </c>
      <c r="B14" s="347"/>
      <c r="C14" s="347"/>
      <c r="D14" s="347"/>
      <c r="E14" s="347"/>
      <c r="F14" s="347"/>
      <c r="G14" s="347"/>
      <c r="H14" s="347"/>
      <c r="I14" s="347"/>
      <c r="J14" s="347"/>
      <c r="K14" s="347"/>
      <c r="L14" s="347"/>
    </row>
    <row r="15" spans="1:12" s="4" customFormat="1" ht="13.5" customHeight="1" x14ac:dyDescent="0.2">
      <c r="A15" s="347" t="s">
        <v>106</v>
      </c>
      <c r="B15" s="347"/>
      <c r="C15" s="347"/>
      <c r="D15" s="347"/>
      <c r="E15" s="347"/>
      <c r="F15" s="347"/>
      <c r="G15" s="347"/>
      <c r="H15" s="347"/>
      <c r="I15" s="347"/>
      <c r="J15" s="347"/>
      <c r="K15" s="347"/>
      <c r="L15" s="347"/>
    </row>
    <row r="16" spans="1:12" s="4" customFormat="1" ht="13.5" customHeight="1" x14ac:dyDescent="0.2">
      <c r="A16" s="347" t="s">
        <v>441</v>
      </c>
      <c r="B16" s="347"/>
      <c r="C16" s="347"/>
      <c r="D16" s="347"/>
      <c r="E16" s="347"/>
      <c r="F16" s="347"/>
      <c r="G16" s="347"/>
      <c r="H16" s="347"/>
      <c r="I16" s="347"/>
      <c r="J16" s="347"/>
      <c r="K16" s="347"/>
      <c r="L16" s="347"/>
    </row>
  </sheetData>
  <mergeCells count="18">
    <mergeCell ref="A1:L1"/>
    <mergeCell ref="A2:A4"/>
    <mergeCell ref="B2:B4"/>
    <mergeCell ref="C2:D2"/>
    <mergeCell ref="E2:H2"/>
    <mergeCell ref="I2:J2"/>
    <mergeCell ref="K2:L2"/>
    <mergeCell ref="C3:C4"/>
    <mergeCell ref="D3:D4"/>
    <mergeCell ref="E3:F3"/>
    <mergeCell ref="A15:L15"/>
    <mergeCell ref="A16:L16"/>
    <mergeCell ref="G3:H3"/>
    <mergeCell ref="I3:I4"/>
    <mergeCell ref="J3:J4"/>
    <mergeCell ref="K3:K4"/>
    <mergeCell ref="L3:L4"/>
    <mergeCell ref="A14:L14"/>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5"/>
  <sheetViews>
    <sheetView zoomScaleNormal="100" workbookViewId="0">
      <selection activeCell="A14" sqref="A14:IV14"/>
    </sheetView>
  </sheetViews>
  <sheetFormatPr defaultRowHeight="12.75" x14ac:dyDescent="0.2"/>
  <cols>
    <col min="1" max="1" width="9.42578125" bestFit="1" customWidth="1"/>
    <col min="2" max="2" width="7.7109375" bestFit="1" customWidth="1"/>
    <col min="3" max="9" width="12.140625" bestFit="1" customWidth="1"/>
    <col min="10" max="10" width="10" bestFit="1" customWidth="1"/>
    <col min="11" max="11" width="14.140625" bestFit="1" customWidth="1"/>
    <col min="12" max="12" width="9.140625" bestFit="1" customWidth="1"/>
    <col min="13" max="13" width="7.5703125" bestFit="1" customWidth="1"/>
  </cols>
  <sheetData>
    <row r="1" spans="1:12" ht="15.75" customHeight="1" x14ac:dyDescent="0.2">
      <c r="A1" s="359" t="s">
        <v>46</v>
      </c>
      <c r="B1" s="359"/>
      <c r="C1" s="359"/>
      <c r="D1" s="359"/>
      <c r="E1" s="359"/>
      <c r="F1" s="359"/>
      <c r="G1" s="359"/>
      <c r="H1" s="359"/>
      <c r="I1" s="359"/>
      <c r="J1" s="359"/>
      <c r="K1" s="359"/>
      <c r="L1" s="359"/>
    </row>
    <row r="2" spans="1:12" s="4" customFormat="1" ht="24" customHeight="1" x14ac:dyDescent="0.2">
      <c r="A2" s="377" t="s">
        <v>545</v>
      </c>
      <c r="B2" s="377" t="s">
        <v>596</v>
      </c>
      <c r="C2" s="413" t="s">
        <v>589</v>
      </c>
      <c r="D2" s="414"/>
      <c r="E2" s="424" t="s">
        <v>597</v>
      </c>
      <c r="F2" s="424"/>
      <c r="G2" s="424"/>
      <c r="H2" s="424"/>
      <c r="I2" s="413" t="s">
        <v>156</v>
      </c>
      <c r="J2" s="414"/>
      <c r="K2" s="425" t="s">
        <v>598</v>
      </c>
      <c r="L2" s="426"/>
    </row>
    <row r="3" spans="1:12" s="4" customFormat="1" ht="18" customHeight="1" x14ac:dyDescent="0.2">
      <c r="A3" s="419"/>
      <c r="B3" s="419"/>
      <c r="C3" s="415" t="s">
        <v>553</v>
      </c>
      <c r="D3" s="417" t="s">
        <v>554</v>
      </c>
      <c r="E3" s="413" t="s">
        <v>551</v>
      </c>
      <c r="F3" s="414"/>
      <c r="G3" s="413" t="s">
        <v>552</v>
      </c>
      <c r="H3" s="414"/>
      <c r="I3" s="377" t="s">
        <v>593</v>
      </c>
      <c r="J3" s="423" t="s">
        <v>281</v>
      </c>
      <c r="K3" s="415" t="s">
        <v>553</v>
      </c>
      <c r="L3" s="417" t="s">
        <v>599</v>
      </c>
    </row>
    <row r="4" spans="1:12" s="4" customFormat="1" ht="24" customHeight="1" x14ac:dyDescent="0.2">
      <c r="A4" s="378"/>
      <c r="B4" s="378"/>
      <c r="C4" s="416"/>
      <c r="D4" s="418"/>
      <c r="E4" s="66" t="s">
        <v>553</v>
      </c>
      <c r="F4" s="67" t="s">
        <v>554</v>
      </c>
      <c r="G4" s="66" t="s">
        <v>553</v>
      </c>
      <c r="H4" s="67" t="s">
        <v>554</v>
      </c>
      <c r="I4" s="378"/>
      <c r="J4" s="423"/>
      <c r="K4" s="416"/>
      <c r="L4" s="418"/>
    </row>
    <row r="5" spans="1:12" s="4" customFormat="1" ht="18" customHeight="1" x14ac:dyDescent="0.2">
      <c r="A5" s="3" t="s">
        <v>69</v>
      </c>
      <c r="B5" s="11">
        <v>242</v>
      </c>
      <c r="C5" s="41">
        <v>15393172</v>
      </c>
      <c r="D5" s="26">
        <v>99722.314459999994</v>
      </c>
      <c r="E5" s="32">
        <v>1387661</v>
      </c>
      <c r="F5" s="26">
        <v>9059.1398399999998</v>
      </c>
      <c r="G5" s="32">
        <v>1068854</v>
      </c>
      <c r="H5" s="26">
        <v>6951.3269570000002</v>
      </c>
      <c r="I5" s="41">
        <v>17849687</v>
      </c>
      <c r="J5" s="32">
        <v>115732.7813</v>
      </c>
      <c r="K5" s="26">
        <v>95637</v>
      </c>
      <c r="L5" s="26">
        <v>628.4992125</v>
      </c>
    </row>
    <row r="6" spans="1:12" s="4" customFormat="1" ht="18" customHeight="1" x14ac:dyDescent="0.2">
      <c r="A6" s="3" t="s">
        <v>70</v>
      </c>
      <c r="B6" s="11">
        <v>143</v>
      </c>
      <c r="C6" s="32">
        <v>4758747</v>
      </c>
      <c r="D6" s="26">
        <v>32883.14413275</v>
      </c>
      <c r="E6" s="32">
        <v>293074</v>
      </c>
      <c r="F6" s="26">
        <v>2035.12358475</v>
      </c>
      <c r="G6" s="32">
        <v>454843</v>
      </c>
      <c r="H6" s="26">
        <v>3199.6515442499999</v>
      </c>
      <c r="I6" s="32">
        <v>5506664</v>
      </c>
      <c r="J6" s="26">
        <v>38117.919261750001</v>
      </c>
      <c r="K6" s="26">
        <v>17476</v>
      </c>
      <c r="L6" s="26">
        <v>132.1304705</v>
      </c>
    </row>
    <row r="7" spans="1:12" s="4" customFormat="1" ht="18" customHeight="1" x14ac:dyDescent="0.2">
      <c r="A7" s="3" t="s">
        <v>162</v>
      </c>
      <c r="B7" s="11">
        <v>19</v>
      </c>
      <c r="C7" s="32">
        <v>802159</v>
      </c>
      <c r="D7" s="26">
        <v>5319.2363597499998</v>
      </c>
      <c r="E7" s="32">
        <v>112894</v>
      </c>
      <c r="F7" s="26">
        <v>750.84314300000005</v>
      </c>
      <c r="G7" s="26">
        <v>76747</v>
      </c>
      <c r="H7" s="26">
        <v>500.88061875</v>
      </c>
      <c r="I7" s="32">
        <v>991800</v>
      </c>
      <c r="J7" s="26">
        <v>6570.9601215000002</v>
      </c>
      <c r="K7" s="26">
        <v>82927</v>
      </c>
      <c r="L7" s="26">
        <v>558.39803800000004</v>
      </c>
    </row>
    <row r="8" spans="1:12" s="4" customFormat="1" ht="18" customHeight="1" x14ac:dyDescent="0.2">
      <c r="A8" s="3" t="s">
        <v>163</v>
      </c>
      <c r="B8" s="11">
        <v>22</v>
      </c>
      <c r="C8" s="32">
        <v>969230</v>
      </c>
      <c r="D8" s="26">
        <v>6574.3142939999998</v>
      </c>
      <c r="E8" s="26">
        <v>30754</v>
      </c>
      <c r="F8" s="26">
        <v>210.1539123</v>
      </c>
      <c r="G8" s="26">
        <v>66366</v>
      </c>
      <c r="H8" s="26">
        <v>452.52457850000002</v>
      </c>
      <c r="I8" s="32">
        <v>1066350</v>
      </c>
      <c r="J8" s="26">
        <v>7236.9927850000004</v>
      </c>
      <c r="K8" s="26">
        <v>50799</v>
      </c>
      <c r="L8" s="26">
        <v>345.68943130000002</v>
      </c>
    </row>
    <row r="9" spans="1:12" s="4" customFormat="1" ht="18" customHeight="1" x14ac:dyDescent="0.2">
      <c r="A9" s="3" t="s">
        <v>164</v>
      </c>
      <c r="B9" s="11">
        <v>21</v>
      </c>
      <c r="C9" s="32">
        <v>703647</v>
      </c>
      <c r="D9" s="26">
        <v>4843.3185249999997</v>
      </c>
      <c r="E9" s="26">
        <v>12526</v>
      </c>
      <c r="F9" s="26">
        <v>85.718977249999995</v>
      </c>
      <c r="G9" s="26">
        <v>47953</v>
      </c>
      <c r="H9" s="26">
        <v>328.12731280000003</v>
      </c>
      <c r="I9" s="32">
        <v>764126</v>
      </c>
      <c r="J9" s="26">
        <v>5257.1648150000001</v>
      </c>
      <c r="K9" s="26">
        <v>35923</v>
      </c>
      <c r="L9" s="26">
        <v>248.57172729999999</v>
      </c>
    </row>
    <row r="10" spans="1:12" s="4" customFormat="1" ht="18" customHeight="1" x14ac:dyDescent="0.2">
      <c r="A10" s="3" t="s">
        <v>165</v>
      </c>
      <c r="B10" s="11">
        <v>22</v>
      </c>
      <c r="C10" s="32">
        <v>1143174</v>
      </c>
      <c r="D10" s="26">
        <v>7905.8324919999995</v>
      </c>
      <c r="E10" s="26">
        <v>32206</v>
      </c>
      <c r="F10" s="26">
        <v>223.1214803</v>
      </c>
      <c r="G10" s="26">
        <v>38039</v>
      </c>
      <c r="H10" s="26">
        <v>265.31956350000002</v>
      </c>
      <c r="I10" s="32">
        <v>1213419</v>
      </c>
      <c r="J10" s="26">
        <v>8394.2735350000003</v>
      </c>
      <c r="K10" s="26">
        <v>31871</v>
      </c>
      <c r="L10" s="26">
        <v>221.3151833</v>
      </c>
    </row>
    <row r="11" spans="1:12" s="4" customFormat="1" ht="18" customHeight="1" x14ac:dyDescent="0.2">
      <c r="A11" s="3" t="s">
        <v>166</v>
      </c>
      <c r="B11" s="11">
        <v>20</v>
      </c>
      <c r="C11" s="32">
        <v>475217</v>
      </c>
      <c r="D11" s="26">
        <v>3342.13</v>
      </c>
      <c r="E11" s="26">
        <v>19391</v>
      </c>
      <c r="F11" s="26">
        <v>135.68</v>
      </c>
      <c r="G11" s="26">
        <v>40930</v>
      </c>
      <c r="H11" s="26">
        <v>288.95999999999998</v>
      </c>
      <c r="I11" s="32">
        <v>535538</v>
      </c>
      <c r="J11" s="26">
        <v>3766.77</v>
      </c>
      <c r="K11" s="26">
        <v>36644</v>
      </c>
      <c r="L11" s="26">
        <v>261.88</v>
      </c>
    </row>
    <row r="12" spans="1:12" s="4" customFormat="1" ht="18" customHeight="1" x14ac:dyDescent="0.2">
      <c r="A12" s="3" t="s">
        <v>167</v>
      </c>
      <c r="B12" s="11">
        <v>18</v>
      </c>
      <c r="C12" s="32">
        <v>450547</v>
      </c>
      <c r="D12" s="26">
        <v>3283.8225109999998</v>
      </c>
      <c r="E12" s="26">
        <v>21706</v>
      </c>
      <c r="F12" s="26">
        <v>157.37262799999999</v>
      </c>
      <c r="G12" s="26">
        <v>74689</v>
      </c>
      <c r="H12" s="26">
        <v>550.16742799999997</v>
      </c>
      <c r="I12" s="32">
        <v>546942</v>
      </c>
      <c r="J12" s="26">
        <v>3991.3625670000001</v>
      </c>
      <c r="K12" s="26">
        <v>17023</v>
      </c>
      <c r="L12" s="26">
        <v>124.86731325</v>
      </c>
    </row>
    <row r="13" spans="1:12" s="4" customFormat="1" ht="18" customHeight="1" x14ac:dyDescent="0.2">
      <c r="A13" s="3" t="s">
        <v>168</v>
      </c>
      <c r="B13" s="11">
        <v>21</v>
      </c>
      <c r="C13" s="32">
        <v>214773</v>
      </c>
      <c r="D13" s="26">
        <v>1614.4936955000001</v>
      </c>
      <c r="E13" s="26">
        <v>63597</v>
      </c>
      <c r="F13" s="26">
        <v>472.22848675</v>
      </c>
      <c r="G13" s="32">
        <v>110119</v>
      </c>
      <c r="H13" s="26">
        <v>813.67052850000005</v>
      </c>
      <c r="I13" s="32">
        <v>388489</v>
      </c>
      <c r="J13" s="26">
        <v>2900.3927107499999</v>
      </c>
      <c r="K13" s="26">
        <v>17476</v>
      </c>
      <c r="L13" s="26">
        <v>132.1304705</v>
      </c>
    </row>
    <row r="14" spans="1:12" s="4" customFormat="1" ht="13.5" customHeight="1" x14ac:dyDescent="0.2">
      <c r="A14" s="347" t="s">
        <v>106</v>
      </c>
      <c r="B14" s="347"/>
      <c r="C14" s="347"/>
      <c r="D14" s="347"/>
      <c r="E14" s="347"/>
      <c r="F14" s="347"/>
      <c r="G14" s="347"/>
      <c r="H14" s="347"/>
      <c r="I14" s="347"/>
      <c r="J14" s="347"/>
    </row>
    <row r="15" spans="1:12" s="4" customFormat="1" ht="14.25" customHeight="1" x14ac:dyDescent="0.2">
      <c r="A15" s="347" t="s">
        <v>303</v>
      </c>
      <c r="B15" s="347"/>
      <c r="C15" s="347"/>
      <c r="D15" s="347"/>
      <c r="E15" s="347"/>
      <c r="F15" s="347"/>
      <c r="G15" s="347"/>
      <c r="H15" s="347"/>
      <c r="I15" s="347"/>
      <c r="J15" s="347"/>
    </row>
  </sheetData>
  <mergeCells count="17">
    <mergeCell ref="L3:L4"/>
    <mergeCell ref="A1:L1"/>
    <mergeCell ref="A2:A4"/>
    <mergeCell ref="B2:B4"/>
    <mergeCell ref="C2:D2"/>
    <mergeCell ref="E2:H2"/>
    <mergeCell ref="I2:J2"/>
    <mergeCell ref="K2:L2"/>
    <mergeCell ref="C3:C4"/>
    <mergeCell ref="D3:D4"/>
    <mergeCell ref="K3:K4"/>
    <mergeCell ref="A14:J14"/>
    <mergeCell ref="A15:J15"/>
    <mergeCell ref="G3:H3"/>
    <mergeCell ref="I3:I4"/>
    <mergeCell ref="J3:J4"/>
    <mergeCell ref="E3:F3"/>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
  <sheetViews>
    <sheetView zoomScaleNormal="100" workbookViewId="0">
      <selection sqref="A1:P1"/>
    </sheetView>
  </sheetViews>
  <sheetFormatPr defaultRowHeight="12.75" x14ac:dyDescent="0.2"/>
  <cols>
    <col min="1" max="1" width="13.5703125" bestFit="1" customWidth="1"/>
    <col min="2" max="5" width="12.140625" bestFit="1" customWidth="1"/>
    <col min="6" max="6" width="9.28515625" bestFit="1" customWidth="1"/>
    <col min="7" max="10" width="12.140625" bestFit="1" customWidth="1"/>
    <col min="11" max="11" width="9.28515625" bestFit="1" customWidth="1"/>
    <col min="12" max="15" width="12.140625" bestFit="1" customWidth="1"/>
    <col min="16" max="16" width="9.28515625" bestFit="1" customWidth="1"/>
    <col min="17" max="17" width="4.7109375" bestFit="1" customWidth="1"/>
  </cols>
  <sheetData>
    <row r="1" spans="1:16" ht="15.75" customHeight="1" x14ac:dyDescent="0.2">
      <c r="A1" s="401" t="s">
        <v>601</v>
      </c>
      <c r="B1" s="401"/>
      <c r="C1" s="401"/>
      <c r="D1" s="401"/>
      <c r="E1" s="401"/>
      <c r="F1" s="401"/>
      <c r="G1" s="401"/>
      <c r="H1" s="401"/>
      <c r="I1" s="401"/>
      <c r="J1" s="401"/>
      <c r="K1" s="401"/>
      <c r="L1" s="401"/>
      <c r="M1" s="401"/>
      <c r="N1" s="401"/>
      <c r="O1" s="401"/>
      <c r="P1" s="401"/>
    </row>
    <row r="2" spans="1:16" s="4" customFormat="1" ht="18" customHeight="1" x14ac:dyDescent="0.2">
      <c r="A2" s="329" t="s">
        <v>545</v>
      </c>
      <c r="B2" s="349" t="s">
        <v>250</v>
      </c>
      <c r="C2" s="350"/>
      <c r="D2" s="350"/>
      <c r="E2" s="351"/>
      <c r="F2" s="337" t="s">
        <v>156</v>
      </c>
      <c r="G2" s="349" t="s">
        <v>251</v>
      </c>
      <c r="H2" s="350"/>
      <c r="I2" s="350"/>
      <c r="J2" s="351"/>
      <c r="K2" s="337" t="s">
        <v>156</v>
      </c>
      <c r="L2" s="349" t="s">
        <v>252</v>
      </c>
      <c r="M2" s="350"/>
      <c r="N2" s="350"/>
      <c r="O2" s="351"/>
      <c r="P2" s="337" t="s">
        <v>156</v>
      </c>
    </row>
    <row r="3" spans="1:16" s="4" customFormat="1" ht="27" customHeight="1" x14ac:dyDescent="0.2">
      <c r="A3" s="396"/>
      <c r="B3" s="345" t="s">
        <v>602</v>
      </c>
      <c r="C3" s="346"/>
      <c r="D3" s="349" t="s">
        <v>597</v>
      </c>
      <c r="E3" s="351"/>
      <c r="F3" s="338"/>
      <c r="G3" s="345" t="s">
        <v>602</v>
      </c>
      <c r="H3" s="346"/>
      <c r="I3" s="349" t="s">
        <v>597</v>
      </c>
      <c r="J3" s="351"/>
      <c r="K3" s="338"/>
      <c r="L3" s="345" t="s">
        <v>602</v>
      </c>
      <c r="M3" s="346"/>
      <c r="N3" s="349" t="s">
        <v>597</v>
      </c>
      <c r="O3" s="351"/>
      <c r="P3" s="338"/>
    </row>
    <row r="4" spans="1:16" s="4" customFormat="1" ht="27" customHeight="1" x14ac:dyDescent="0.2">
      <c r="A4" s="330"/>
      <c r="B4" s="17" t="s">
        <v>561</v>
      </c>
      <c r="C4" s="17" t="s">
        <v>562</v>
      </c>
      <c r="D4" s="17" t="s">
        <v>563</v>
      </c>
      <c r="E4" s="17" t="s">
        <v>564</v>
      </c>
      <c r="F4" s="339"/>
      <c r="G4" s="17" t="s">
        <v>561</v>
      </c>
      <c r="H4" s="17" t="s">
        <v>562</v>
      </c>
      <c r="I4" s="17" t="s">
        <v>563</v>
      </c>
      <c r="J4" s="17" t="s">
        <v>564</v>
      </c>
      <c r="K4" s="339"/>
      <c r="L4" s="17" t="s">
        <v>561</v>
      </c>
      <c r="M4" s="17" t="s">
        <v>562</v>
      </c>
      <c r="N4" s="17" t="s">
        <v>563</v>
      </c>
      <c r="O4" s="17" t="s">
        <v>564</v>
      </c>
      <c r="P4" s="339"/>
    </row>
    <row r="5" spans="1:16" s="4" customFormat="1" ht="18" customHeight="1" x14ac:dyDescent="0.2">
      <c r="A5" s="3" t="s">
        <v>69</v>
      </c>
      <c r="B5" s="68">
        <v>3227.51</v>
      </c>
      <c r="C5" s="68">
        <v>104.85</v>
      </c>
      <c r="D5" s="68">
        <v>2681.5</v>
      </c>
      <c r="E5" s="68">
        <v>174.81</v>
      </c>
      <c r="F5" s="26">
        <v>5029.3841718120002</v>
      </c>
      <c r="G5" s="68">
        <v>3570.074719102</v>
      </c>
      <c r="H5" s="68">
        <v>118.59464106</v>
      </c>
      <c r="I5" s="68">
        <v>948.73254832999999</v>
      </c>
      <c r="J5" s="68">
        <v>391.98226332000002</v>
      </c>
      <c r="K5" s="26">
        <v>372.53</v>
      </c>
      <c r="L5" s="68">
        <v>321.64</v>
      </c>
      <c r="M5" s="68">
        <v>13.38</v>
      </c>
      <c r="N5" s="68">
        <v>21.25</v>
      </c>
      <c r="O5" s="68">
        <v>16.260000000000002</v>
      </c>
      <c r="P5" s="26">
        <v>6188.67</v>
      </c>
    </row>
    <row r="6" spans="1:16" s="4" customFormat="1" ht="18" customHeight="1" x14ac:dyDescent="0.2">
      <c r="A6" s="3" t="s">
        <v>70</v>
      </c>
      <c r="B6" s="68">
        <v>3751.63</v>
      </c>
      <c r="C6" s="68">
        <v>156.37</v>
      </c>
      <c r="D6" s="68">
        <v>2109.52</v>
      </c>
      <c r="E6" s="68">
        <v>96.45</v>
      </c>
      <c r="F6" s="26">
        <v>7137.4551336000004</v>
      </c>
      <c r="G6" s="68">
        <v>5813.6323105499996</v>
      </c>
      <c r="H6" s="68">
        <v>259.07038987999999</v>
      </c>
      <c r="I6" s="68">
        <v>700.90302088999999</v>
      </c>
      <c r="J6" s="68">
        <v>363.84941328000002</v>
      </c>
      <c r="K6" s="26">
        <v>108.516203</v>
      </c>
      <c r="L6" s="68">
        <v>100.93774999999999</v>
      </c>
      <c r="M6" s="68">
        <v>6.45</v>
      </c>
      <c r="N6" s="68">
        <v>0.47845300000000002</v>
      </c>
      <c r="O6" s="68">
        <v>0.65</v>
      </c>
      <c r="P6" s="26">
        <v>6113.97</v>
      </c>
    </row>
    <row r="7" spans="1:16" s="4" customFormat="1" ht="18" customHeight="1" x14ac:dyDescent="0.2">
      <c r="A7" s="3" t="s">
        <v>162</v>
      </c>
      <c r="B7" s="68">
        <v>322.23</v>
      </c>
      <c r="C7" s="68">
        <v>29.06</v>
      </c>
      <c r="D7" s="68">
        <v>199.52</v>
      </c>
      <c r="E7" s="68">
        <v>11.89</v>
      </c>
      <c r="F7" s="26">
        <v>573.29257829999995</v>
      </c>
      <c r="G7" s="68">
        <v>404.78531040000001</v>
      </c>
      <c r="H7" s="68">
        <v>59.002072920000003</v>
      </c>
      <c r="I7" s="68">
        <v>69.35556339</v>
      </c>
      <c r="J7" s="68">
        <v>40.14963152</v>
      </c>
      <c r="K7" s="26">
        <v>22.43</v>
      </c>
      <c r="L7" s="68">
        <v>20.03</v>
      </c>
      <c r="M7" s="68">
        <v>1.98</v>
      </c>
      <c r="N7" s="68">
        <v>0.11</v>
      </c>
      <c r="O7" s="68">
        <v>0.31</v>
      </c>
      <c r="P7" s="26">
        <v>562.70000000000005</v>
      </c>
    </row>
    <row r="8" spans="1:16" s="4" customFormat="1" ht="18" customHeight="1" x14ac:dyDescent="0.2">
      <c r="A8" s="3" t="s">
        <v>163</v>
      </c>
      <c r="B8" s="68">
        <v>800.07</v>
      </c>
      <c r="C8" s="68">
        <v>55.96</v>
      </c>
      <c r="D8" s="68">
        <v>305.45</v>
      </c>
      <c r="E8" s="68">
        <v>10.63</v>
      </c>
      <c r="F8" s="26">
        <v>1237.666076</v>
      </c>
      <c r="G8" s="68">
        <v>997.53042700000003</v>
      </c>
      <c r="H8" s="68">
        <v>89.251836449999999</v>
      </c>
      <c r="I8" s="68">
        <v>88.31534825</v>
      </c>
      <c r="J8" s="68">
        <v>62.568464200000001</v>
      </c>
      <c r="K8" s="26">
        <v>35.770000000000003</v>
      </c>
      <c r="L8" s="68">
        <v>32.93</v>
      </c>
      <c r="M8" s="68">
        <v>2.64</v>
      </c>
      <c r="N8" s="68">
        <v>7.0000000000000007E-2</v>
      </c>
      <c r="O8" s="68">
        <v>0.13</v>
      </c>
      <c r="P8" s="26">
        <v>1172.1099999999999</v>
      </c>
    </row>
    <row r="9" spans="1:16" s="4" customFormat="1" ht="18" customHeight="1" x14ac:dyDescent="0.2">
      <c r="A9" s="3" t="s">
        <v>164</v>
      </c>
      <c r="B9" s="68">
        <v>508.38</v>
      </c>
      <c r="C9" s="68">
        <v>23.82</v>
      </c>
      <c r="D9" s="68">
        <v>321</v>
      </c>
      <c r="E9" s="68">
        <v>11.58</v>
      </c>
      <c r="F9" s="26">
        <v>941.40138549999995</v>
      </c>
      <c r="G9" s="68">
        <v>754.42386080000006</v>
      </c>
      <c r="H9" s="68">
        <v>49.760339530000003</v>
      </c>
      <c r="I9" s="68">
        <v>80.044044</v>
      </c>
      <c r="J9" s="68">
        <v>57.17314124</v>
      </c>
      <c r="K9" s="26">
        <v>11.37</v>
      </c>
      <c r="L9" s="68">
        <v>10.84</v>
      </c>
      <c r="M9" s="68">
        <v>0.46</v>
      </c>
      <c r="N9" s="68">
        <v>0.04</v>
      </c>
      <c r="O9" s="68">
        <v>0.03</v>
      </c>
      <c r="P9" s="26">
        <v>864.78</v>
      </c>
    </row>
    <row r="10" spans="1:16" s="4" customFormat="1" ht="18" customHeight="1" x14ac:dyDescent="0.2">
      <c r="A10" s="3" t="s">
        <v>165</v>
      </c>
      <c r="B10" s="68">
        <v>345.71</v>
      </c>
      <c r="C10" s="68">
        <v>5.05</v>
      </c>
      <c r="D10" s="68">
        <v>221.87</v>
      </c>
      <c r="E10" s="68">
        <v>4.21</v>
      </c>
      <c r="F10" s="26">
        <v>604.91108929999996</v>
      </c>
      <c r="G10" s="68">
        <v>498.96861109999998</v>
      </c>
      <c r="H10" s="68">
        <v>4.3749745400000002</v>
      </c>
      <c r="I10" s="68">
        <v>78.874697749999996</v>
      </c>
      <c r="J10" s="68">
        <v>22.692805929999999</v>
      </c>
      <c r="K10" s="26">
        <v>9.17</v>
      </c>
      <c r="L10" s="68">
        <v>8.86</v>
      </c>
      <c r="M10" s="68">
        <v>0.25</v>
      </c>
      <c r="N10" s="68">
        <v>0.06</v>
      </c>
      <c r="O10" s="68">
        <v>0</v>
      </c>
      <c r="P10" s="26">
        <v>576.84</v>
      </c>
    </row>
    <row r="11" spans="1:16" s="4" customFormat="1" ht="18" customHeight="1" x14ac:dyDescent="0.2">
      <c r="A11" s="3" t="s">
        <v>166</v>
      </c>
      <c r="B11" s="68">
        <v>966.56</v>
      </c>
      <c r="C11" s="68">
        <v>61.88</v>
      </c>
      <c r="D11" s="68">
        <v>562.24</v>
      </c>
      <c r="E11" s="68">
        <v>48.08</v>
      </c>
      <c r="F11" s="26">
        <v>849.85240299999998</v>
      </c>
      <c r="G11" s="68">
        <v>634.87093600000003</v>
      </c>
      <c r="H11" s="68">
        <v>47.43282</v>
      </c>
      <c r="I11" s="68">
        <v>110.757142</v>
      </c>
      <c r="J11" s="68">
        <v>56.791505999999998</v>
      </c>
      <c r="K11" s="26">
        <v>8.82</v>
      </c>
      <c r="L11" s="68">
        <v>7.57</v>
      </c>
      <c r="M11" s="68">
        <v>1.07</v>
      </c>
      <c r="N11" s="68">
        <v>0.1</v>
      </c>
      <c r="O11" s="68">
        <v>0.08</v>
      </c>
      <c r="P11" s="26">
        <v>1638.76</v>
      </c>
    </row>
    <row r="12" spans="1:16" s="4" customFormat="1" ht="18" customHeight="1" x14ac:dyDescent="0.2">
      <c r="A12" s="3" t="s">
        <v>167</v>
      </c>
      <c r="B12" s="68">
        <v>685.57</v>
      </c>
      <c r="C12" s="68">
        <v>5.76</v>
      </c>
      <c r="D12" s="68">
        <v>365.8</v>
      </c>
      <c r="E12" s="68">
        <v>24.17</v>
      </c>
      <c r="F12" s="26">
        <v>1655.61503053</v>
      </c>
      <c r="G12" s="68">
        <v>1416.98416883</v>
      </c>
      <c r="H12" s="68">
        <v>5.1058309099999999</v>
      </c>
      <c r="I12" s="68">
        <v>150.55131424999999</v>
      </c>
      <c r="J12" s="68">
        <v>82.973716539999998</v>
      </c>
      <c r="K12" s="26">
        <v>15.2</v>
      </c>
      <c r="L12" s="68">
        <v>15.02</v>
      </c>
      <c r="M12" s="68">
        <v>0.04</v>
      </c>
      <c r="N12" s="68">
        <v>0.05</v>
      </c>
      <c r="O12" s="68">
        <v>0.09</v>
      </c>
      <c r="P12" s="26">
        <v>1081.3</v>
      </c>
    </row>
    <row r="13" spans="1:16" s="4" customFormat="1" ht="18" customHeight="1" x14ac:dyDescent="0.2">
      <c r="A13" s="3" t="s">
        <v>168</v>
      </c>
      <c r="B13" s="68">
        <v>606.39</v>
      </c>
      <c r="C13" s="68">
        <v>5.78</v>
      </c>
      <c r="D13" s="68">
        <v>414.76</v>
      </c>
      <c r="E13" s="68">
        <v>9.93</v>
      </c>
      <c r="F13" s="26">
        <v>1274.71657112</v>
      </c>
      <c r="G13" s="68">
        <v>1106.06899649</v>
      </c>
      <c r="H13" s="68">
        <v>4.1425155299999998</v>
      </c>
      <c r="I13" s="68">
        <v>123.00491125000001</v>
      </c>
      <c r="J13" s="68">
        <v>41.500147849999998</v>
      </c>
      <c r="K13" s="26">
        <v>5.7574529999999999</v>
      </c>
      <c r="L13" s="68">
        <v>5.69</v>
      </c>
      <c r="M13" s="68">
        <v>0.01</v>
      </c>
      <c r="N13" s="68">
        <v>4.7453000000000002E-2</v>
      </c>
      <c r="O13" s="68">
        <v>0.01</v>
      </c>
      <c r="P13" s="26">
        <v>1036.8599999999999</v>
      </c>
    </row>
    <row r="14" spans="1:16" s="4" customFormat="1" ht="13.5" customHeight="1" x14ac:dyDescent="0.2">
      <c r="A14" s="347" t="s">
        <v>106</v>
      </c>
      <c r="B14" s="347"/>
      <c r="C14" s="347"/>
      <c r="D14" s="347"/>
      <c r="E14" s="347"/>
      <c r="F14" s="347"/>
      <c r="G14" s="347"/>
      <c r="H14" s="347"/>
      <c r="I14" s="347"/>
      <c r="J14" s="347"/>
      <c r="K14" s="347"/>
      <c r="L14" s="347"/>
      <c r="M14" s="347"/>
      <c r="N14" s="347"/>
      <c r="O14" s="347"/>
      <c r="P14" s="347"/>
    </row>
    <row r="15" spans="1:16" s="4" customFormat="1" ht="15" customHeight="1" x14ac:dyDescent="0.2">
      <c r="A15" s="347" t="s">
        <v>246</v>
      </c>
      <c r="B15" s="347"/>
      <c r="C15" s="347"/>
      <c r="D15" s="347"/>
      <c r="E15" s="347"/>
      <c r="F15" s="347"/>
      <c r="G15" s="347"/>
      <c r="H15" s="347"/>
      <c r="I15" s="347"/>
      <c r="J15" s="347"/>
      <c r="K15" s="347"/>
      <c r="L15" s="347"/>
      <c r="M15" s="347"/>
      <c r="N15" s="347"/>
      <c r="O15" s="347"/>
      <c r="P15" s="347"/>
    </row>
  </sheetData>
  <mergeCells count="16">
    <mergeCell ref="A1:P1"/>
    <mergeCell ref="A2:A4"/>
    <mergeCell ref="B2:E2"/>
    <mergeCell ref="F2:F4"/>
    <mergeCell ref="G2:J2"/>
    <mergeCell ref="K2:K4"/>
    <mergeCell ref="L2:O2"/>
    <mergeCell ref="P2:P4"/>
    <mergeCell ref="B3:C3"/>
    <mergeCell ref="D3:E3"/>
    <mergeCell ref="A15:P15"/>
    <mergeCell ref="G3:H3"/>
    <mergeCell ref="I3:J3"/>
    <mergeCell ref="L3:M3"/>
    <mergeCell ref="N3:O3"/>
    <mergeCell ref="A14:P14"/>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pageSetUpPr fitToPage="1"/>
  </sheetPr>
  <dimension ref="A1:O17"/>
  <sheetViews>
    <sheetView zoomScaleNormal="100" workbookViewId="0">
      <selection activeCell="A17" sqref="A17:I17"/>
    </sheetView>
  </sheetViews>
  <sheetFormatPr defaultRowHeight="12.75" x14ac:dyDescent="0.2"/>
  <cols>
    <col min="1" max="15" width="12.140625" bestFit="1" customWidth="1"/>
    <col min="16" max="16" width="4.7109375" bestFit="1" customWidth="1"/>
  </cols>
  <sheetData>
    <row r="1" spans="1:15" ht="15" customHeight="1" x14ac:dyDescent="0.2">
      <c r="A1" s="359" t="s">
        <v>48</v>
      </c>
      <c r="B1" s="359"/>
      <c r="C1" s="359"/>
      <c r="D1" s="359"/>
      <c r="E1" s="359"/>
      <c r="F1" s="359"/>
      <c r="G1" s="359"/>
      <c r="H1" s="359"/>
      <c r="I1" s="359"/>
    </row>
    <row r="2" spans="1:15" s="4" customFormat="1" ht="18" customHeight="1" x14ac:dyDescent="0.2">
      <c r="A2" s="337" t="s">
        <v>243</v>
      </c>
      <c r="B2" s="427" t="s">
        <v>281</v>
      </c>
      <c r="C2" s="428"/>
      <c r="D2" s="428"/>
      <c r="E2" s="428"/>
      <c r="F2" s="428"/>
      <c r="G2" s="428"/>
      <c r="H2" s="429"/>
      <c r="I2" s="343" t="s">
        <v>603</v>
      </c>
      <c r="J2" s="371"/>
      <c r="K2" s="371"/>
      <c r="L2" s="371"/>
      <c r="M2" s="371"/>
      <c r="N2" s="371"/>
      <c r="O2" s="344"/>
    </row>
    <row r="3" spans="1:15" s="4" customFormat="1" ht="18" customHeight="1" x14ac:dyDescent="0.2">
      <c r="A3" s="339"/>
      <c r="B3" s="25" t="s">
        <v>604</v>
      </c>
      <c r="C3" s="25" t="s">
        <v>605</v>
      </c>
      <c r="D3" s="25" t="s">
        <v>606</v>
      </c>
      <c r="E3" s="25" t="s">
        <v>607</v>
      </c>
      <c r="F3" s="25" t="s">
        <v>608</v>
      </c>
      <c r="G3" s="25" t="s">
        <v>609</v>
      </c>
      <c r="H3" s="25" t="s">
        <v>610</v>
      </c>
      <c r="I3" s="25" t="s">
        <v>604</v>
      </c>
      <c r="J3" s="25" t="s">
        <v>605</v>
      </c>
      <c r="K3" s="25" t="s">
        <v>606</v>
      </c>
      <c r="L3" s="25" t="s">
        <v>607</v>
      </c>
      <c r="M3" s="25" t="s">
        <v>608</v>
      </c>
      <c r="N3" s="25" t="s">
        <v>609</v>
      </c>
      <c r="O3" s="25" t="s">
        <v>610</v>
      </c>
    </row>
    <row r="4" spans="1:15" s="4" customFormat="1" ht="18" customHeight="1" x14ac:dyDescent="0.2">
      <c r="A4" s="3" t="s">
        <v>611</v>
      </c>
      <c r="B4" s="32">
        <v>4403388.1399999997</v>
      </c>
      <c r="C4" s="26">
        <v>10491.21</v>
      </c>
      <c r="D4" s="26">
        <v>10781.62</v>
      </c>
      <c r="E4" s="26">
        <v>1726.47</v>
      </c>
      <c r="F4" s="26">
        <v>5148.12</v>
      </c>
      <c r="G4" s="26">
        <v>4719.51</v>
      </c>
      <c r="H4" s="26">
        <v>175.36</v>
      </c>
      <c r="I4" s="32">
        <v>871702</v>
      </c>
      <c r="J4" s="26">
        <v>22950</v>
      </c>
      <c r="K4" s="26">
        <v>5696</v>
      </c>
      <c r="L4" s="26">
        <v>1860</v>
      </c>
      <c r="M4" s="11">
        <v>1994</v>
      </c>
      <c r="N4" s="11">
        <v>3967</v>
      </c>
      <c r="O4" s="11">
        <v>3</v>
      </c>
    </row>
    <row r="5" spans="1:15" s="4" customFormat="1" ht="18" customHeight="1" x14ac:dyDescent="0.2">
      <c r="A5" s="3" t="s">
        <v>612</v>
      </c>
      <c r="B5" s="32">
        <v>4614277.4620000003</v>
      </c>
      <c r="C5" s="26">
        <v>4440.9935089999999</v>
      </c>
      <c r="D5" s="26">
        <v>3401.4989169999999</v>
      </c>
      <c r="E5" s="26">
        <v>656.19410430000005</v>
      </c>
      <c r="F5" s="26">
        <v>2712.9800700000001</v>
      </c>
      <c r="G5" s="26">
        <v>1275.226541</v>
      </c>
      <c r="H5" s="26">
        <v>33.114100000000001</v>
      </c>
      <c r="I5" s="32">
        <v>889470</v>
      </c>
      <c r="J5" s="26">
        <v>2039</v>
      </c>
      <c r="K5" s="26">
        <v>2134</v>
      </c>
      <c r="L5" s="26">
        <v>570</v>
      </c>
      <c r="M5" s="11">
        <v>0</v>
      </c>
      <c r="N5" s="11">
        <v>0</v>
      </c>
      <c r="O5" s="11">
        <v>0</v>
      </c>
    </row>
    <row r="6" spans="1:15" s="4" customFormat="1" ht="18" customHeight="1" x14ac:dyDescent="0.2">
      <c r="A6" s="3" t="s">
        <v>162</v>
      </c>
      <c r="B6" s="32">
        <v>505815.14</v>
      </c>
      <c r="C6" s="26">
        <v>1723.5060000000001</v>
      </c>
      <c r="D6" s="26">
        <v>667.59300000000007</v>
      </c>
      <c r="E6" s="26">
        <v>65.551000000000002</v>
      </c>
      <c r="F6" s="26">
        <v>836.76900000000001</v>
      </c>
      <c r="G6" s="26">
        <v>826.84100000000001</v>
      </c>
      <c r="H6" s="26">
        <v>26.173000000000002</v>
      </c>
      <c r="I6" s="32">
        <v>1172762</v>
      </c>
      <c r="J6" s="26">
        <v>21756</v>
      </c>
      <c r="K6" s="26">
        <v>6699</v>
      </c>
      <c r="L6" s="26">
        <v>754</v>
      </c>
      <c r="M6" s="11">
        <v>2334</v>
      </c>
      <c r="N6" s="11">
        <v>3325</v>
      </c>
      <c r="O6" s="11">
        <v>429</v>
      </c>
    </row>
    <row r="7" spans="1:15" s="4" customFormat="1" ht="18" customHeight="1" x14ac:dyDescent="0.2">
      <c r="A7" s="3" t="s">
        <v>163</v>
      </c>
      <c r="B7" s="32">
        <v>724688.08</v>
      </c>
      <c r="C7" s="26">
        <v>1181.77</v>
      </c>
      <c r="D7" s="26">
        <v>765.13</v>
      </c>
      <c r="E7" s="26">
        <v>67.180000000000007</v>
      </c>
      <c r="F7" s="26">
        <v>1517.89</v>
      </c>
      <c r="G7" s="26">
        <v>241.74</v>
      </c>
      <c r="H7" s="26">
        <v>6.69</v>
      </c>
      <c r="I7" s="32">
        <v>1372211</v>
      </c>
      <c r="J7" s="26">
        <v>2938</v>
      </c>
      <c r="K7" s="26">
        <v>4164</v>
      </c>
      <c r="L7" s="26">
        <v>702</v>
      </c>
      <c r="M7" s="11">
        <v>3231</v>
      </c>
      <c r="N7" s="11">
        <v>450</v>
      </c>
      <c r="O7" s="11">
        <v>24</v>
      </c>
    </row>
    <row r="8" spans="1:15" s="4" customFormat="1" ht="18" customHeight="1" x14ac:dyDescent="0.2">
      <c r="A8" s="3" t="s">
        <v>164</v>
      </c>
      <c r="B8" s="32">
        <v>712251.33</v>
      </c>
      <c r="C8" s="26">
        <v>453.5</v>
      </c>
      <c r="D8" s="26">
        <v>440.13</v>
      </c>
      <c r="E8" s="26">
        <v>93.45</v>
      </c>
      <c r="F8" s="26">
        <v>312.31</v>
      </c>
      <c r="G8" s="26">
        <v>134.15</v>
      </c>
      <c r="H8" s="26">
        <v>0.26</v>
      </c>
      <c r="I8" s="32">
        <v>1280120</v>
      </c>
      <c r="J8" s="26">
        <v>2299</v>
      </c>
      <c r="K8" s="26">
        <v>3809</v>
      </c>
      <c r="L8" s="26">
        <v>855</v>
      </c>
      <c r="M8" s="11">
        <v>60</v>
      </c>
      <c r="N8" s="11">
        <v>10</v>
      </c>
      <c r="O8" s="11">
        <v>0</v>
      </c>
    </row>
    <row r="9" spans="1:15" s="4" customFormat="1" ht="18" customHeight="1" x14ac:dyDescent="0.2">
      <c r="A9" s="3" t="s">
        <v>165</v>
      </c>
      <c r="B9" s="32">
        <v>644204.79</v>
      </c>
      <c r="C9" s="26">
        <v>341.21</v>
      </c>
      <c r="D9" s="26">
        <v>452.14</v>
      </c>
      <c r="E9" s="26">
        <v>72.7</v>
      </c>
      <c r="F9" s="26">
        <v>40.98</v>
      </c>
      <c r="G9" s="26">
        <v>68.319999999999993</v>
      </c>
      <c r="H9" s="26">
        <v>0</v>
      </c>
      <c r="I9" s="32">
        <v>917659</v>
      </c>
      <c r="J9" s="26">
        <v>2825</v>
      </c>
      <c r="K9" s="26">
        <v>3713</v>
      </c>
      <c r="L9" s="26">
        <v>707</v>
      </c>
      <c r="M9" s="11">
        <v>12</v>
      </c>
      <c r="N9" s="11">
        <v>22</v>
      </c>
      <c r="O9" s="11"/>
    </row>
    <row r="10" spans="1:15" s="4" customFormat="1" ht="18" customHeight="1" x14ac:dyDescent="0.2">
      <c r="A10" s="3" t="s">
        <v>166</v>
      </c>
      <c r="B10" s="32">
        <v>707320.92</v>
      </c>
      <c r="C10" s="26">
        <v>313.56</v>
      </c>
      <c r="D10" s="26">
        <v>266.27999999999997</v>
      </c>
      <c r="E10" s="26">
        <v>248.9</v>
      </c>
      <c r="F10" s="26">
        <v>4.29</v>
      </c>
      <c r="G10" s="26">
        <v>3.48</v>
      </c>
      <c r="H10" s="26">
        <v>0</v>
      </c>
      <c r="I10" s="32">
        <v>1362719</v>
      </c>
      <c r="J10" s="26">
        <v>6386</v>
      </c>
      <c r="K10" s="26">
        <v>4502</v>
      </c>
      <c r="L10" s="26">
        <v>5085</v>
      </c>
      <c r="M10" s="11">
        <v>15</v>
      </c>
      <c r="N10" s="11">
        <v>30</v>
      </c>
      <c r="O10" s="11">
        <v>0</v>
      </c>
    </row>
    <row r="11" spans="1:15" s="4" customFormat="1" ht="18" customHeight="1" x14ac:dyDescent="0.2">
      <c r="A11" s="3" t="s">
        <v>167</v>
      </c>
      <c r="B11" s="32">
        <v>679315.29104725004</v>
      </c>
      <c r="C11" s="26">
        <v>244.81914649999999</v>
      </c>
      <c r="D11" s="26">
        <v>426.20257075000001</v>
      </c>
      <c r="E11" s="26">
        <v>62.056102500000001</v>
      </c>
      <c r="F11" s="26">
        <v>0.52337671600000002</v>
      </c>
      <c r="G11" s="26">
        <v>0.682726948</v>
      </c>
      <c r="H11" s="26">
        <v>0</v>
      </c>
      <c r="I11" s="32">
        <v>1021346</v>
      </c>
      <c r="J11" s="26">
        <v>4466</v>
      </c>
      <c r="K11" s="26">
        <v>4611</v>
      </c>
      <c r="L11" s="26">
        <v>112</v>
      </c>
      <c r="M11" s="11">
        <v>20</v>
      </c>
      <c r="N11" s="11">
        <v>2</v>
      </c>
      <c r="O11" s="11">
        <v>0</v>
      </c>
    </row>
    <row r="12" spans="1:15" s="4" customFormat="1" ht="18" customHeight="1" x14ac:dyDescent="0.2">
      <c r="A12" s="3" t="s">
        <v>168</v>
      </c>
      <c r="B12" s="32">
        <v>640681.91249999998</v>
      </c>
      <c r="C12" s="26">
        <v>182.63486230000001</v>
      </c>
      <c r="D12" s="26">
        <v>384.02174630000002</v>
      </c>
      <c r="E12" s="26">
        <v>46.35950175</v>
      </c>
      <c r="F12" s="26">
        <v>0.211893055</v>
      </c>
      <c r="G12" s="26">
        <v>1.9413911999999998E-2</v>
      </c>
      <c r="H12" s="26">
        <v>0</v>
      </c>
      <c r="I12" s="32">
        <v>889470</v>
      </c>
      <c r="J12" s="26">
        <v>2039</v>
      </c>
      <c r="K12" s="26">
        <v>2134</v>
      </c>
      <c r="L12" s="26">
        <v>570</v>
      </c>
      <c r="M12" s="11">
        <v>0</v>
      </c>
      <c r="N12" s="11">
        <v>0</v>
      </c>
      <c r="O12" s="11">
        <v>0</v>
      </c>
    </row>
    <row r="13" spans="1:15" s="4" customFormat="1" ht="14.25" customHeight="1" x14ac:dyDescent="0.2">
      <c r="A13" s="347" t="s">
        <v>1121</v>
      </c>
      <c r="B13" s="347"/>
      <c r="C13" s="347"/>
      <c r="D13" s="347"/>
      <c r="E13" s="347"/>
      <c r="F13" s="347"/>
      <c r="G13" s="347"/>
      <c r="H13" s="347"/>
      <c r="I13" s="347"/>
    </row>
    <row r="14" spans="1:15" s="4" customFormat="1" ht="13.5" customHeight="1" x14ac:dyDescent="0.2">
      <c r="A14" s="347" t="s">
        <v>613</v>
      </c>
      <c r="B14" s="347"/>
      <c r="C14" s="347"/>
      <c r="D14" s="347"/>
      <c r="E14" s="347"/>
      <c r="F14" s="347"/>
      <c r="G14" s="347"/>
      <c r="H14" s="347"/>
      <c r="I14" s="347"/>
    </row>
    <row r="15" spans="1:15" s="4" customFormat="1" ht="13.5" customHeight="1" x14ac:dyDescent="0.2">
      <c r="A15" s="347" t="s">
        <v>614</v>
      </c>
      <c r="B15" s="347"/>
      <c r="C15" s="347"/>
      <c r="D15" s="347"/>
      <c r="E15" s="347"/>
      <c r="F15" s="347"/>
      <c r="G15" s="347"/>
      <c r="H15" s="347"/>
      <c r="I15" s="347"/>
    </row>
    <row r="16" spans="1:15" s="4" customFormat="1" ht="13.5" customHeight="1" x14ac:dyDescent="0.2">
      <c r="A16" s="347" t="s">
        <v>106</v>
      </c>
      <c r="B16" s="347"/>
      <c r="C16" s="347"/>
      <c r="D16" s="347"/>
      <c r="E16" s="347"/>
      <c r="F16" s="347"/>
      <c r="G16" s="347"/>
      <c r="H16" s="347"/>
      <c r="I16" s="347"/>
    </row>
    <row r="17" spans="1:9" s="4" customFormat="1" ht="13.5" customHeight="1" x14ac:dyDescent="0.2">
      <c r="A17" s="347" t="s">
        <v>595</v>
      </c>
      <c r="B17" s="347"/>
      <c r="C17" s="347"/>
      <c r="D17" s="347"/>
      <c r="E17" s="347"/>
      <c r="F17" s="347"/>
      <c r="G17" s="347"/>
      <c r="H17" s="347"/>
      <c r="I17" s="347"/>
    </row>
  </sheetData>
  <mergeCells count="9">
    <mergeCell ref="A15:I15"/>
    <mergeCell ref="A16:I16"/>
    <mergeCell ref="A17:I17"/>
    <mergeCell ref="A1:I1"/>
    <mergeCell ref="A2:A3"/>
    <mergeCell ref="B2:H2"/>
    <mergeCell ref="I2:O2"/>
    <mergeCell ref="A13:I13"/>
    <mergeCell ref="A14:I14"/>
  </mergeCells>
  <pageMargins left="0.78431372549019618" right="0.78431372549019618" top="0.98039215686274517" bottom="0.98039215686274517" header="0.50980392156862753" footer="0.50980392156862753"/>
  <pageSetup paperSize="9" orientation="portrait" useFirstPageNumber="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6"/>
  <sheetViews>
    <sheetView zoomScaleNormal="100" workbookViewId="0">
      <selection activeCell="D19" sqref="D19"/>
    </sheetView>
  </sheetViews>
  <sheetFormatPr defaultRowHeight="12.75" x14ac:dyDescent="0.2"/>
  <cols>
    <col min="1" max="15" width="14.7109375" bestFit="1" customWidth="1"/>
    <col min="16" max="16" width="4.7109375" bestFit="1" customWidth="1"/>
  </cols>
  <sheetData>
    <row r="1" spans="1:15" ht="18.75" customHeight="1" x14ac:dyDescent="0.2">
      <c r="A1" s="359" t="s">
        <v>49</v>
      </c>
      <c r="B1" s="359"/>
      <c r="C1" s="359"/>
      <c r="D1" s="359"/>
      <c r="E1" s="359"/>
      <c r="F1" s="359"/>
      <c r="G1" s="359"/>
    </row>
    <row r="2" spans="1:15" s="4" customFormat="1" ht="18" customHeight="1" x14ac:dyDescent="0.2">
      <c r="A2" s="337" t="s">
        <v>243</v>
      </c>
      <c r="B2" s="427" t="s">
        <v>615</v>
      </c>
      <c r="C2" s="428"/>
      <c r="D2" s="428"/>
      <c r="E2" s="428"/>
      <c r="F2" s="428"/>
      <c r="G2" s="428"/>
      <c r="H2" s="429"/>
      <c r="I2" s="343" t="s">
        <v>616</v>
      </c>
      <c r="J2" s="371"/>
      <c r="K2" s="371"/>
      <c r="L2" s="371"/>
      <c r="M2" s="371"/>
      <c r="N2" s="371"/>
      <c r="O2" s="344"/>
    </row>
    <row r="3" spans="1:15" s="4" customFormat="1" ht="18" customHeight="1" x14ac:dyDescent="0.2">
      <c r="A3" s="339"/>
      <c r="B3" s="25" t="s">
        <v>604</v>
      </c>
      <c r="C3" s="25" t="s">
        <v>605</v>
      </c>
      <c r="D3" s="25" t="s">
        <v>606</v>
      </c>
      <c r="E3" s="25" t="s">
        <v>607</v>
      </c>
      <c r="F3" s="25" t="s">
        <v>608</v>
      </c>
      <c r="G3" s="25" t="s">
        <v>609</v>
      </c>
      <c r="H3" s="25" t="s">
        <v>610</v>
      </c>
      <c r="I3" s="25" t="s">
        <v>604</v>
      </c>
      <c r="J3" s="25" t="s">
        <v>605</v>
      </c>
      <c r="K3" s="25" t="s">
        <v>606</v>
      </c>
      <c r="L3" s="25" t="s">
        <v>607</v>
      </c>
      <c r="M3" s="25" t="s">
        <v>608</v>
      </c>
      <c r="N3" s="25" t="s">
        <v>609</v>
      </c>
      <c r="O3" s="25" t="s">
        <v>610</v>
      </c>
    </row>
    <row r="4" spans="1:15" s="4" customFormat="1" ht="18" customHeight="1" x14ac:dyDescent="0.2">
      <c r="A4" s="3" t="s">
        <v>69</v>
      </c>
      <c r="B4" s="32">
        <v>4612668.1821522499</v>
      </c>
      <c r="C4" s="32">
        <v>161598.72605999999</v>
      </c>
      <c r="D4" s="32">
        <v>194484.71142375001</v>
      </c>
      <c r="E4" s="26">
        <v>46310.029735750002</v>
      </c>
      <c r="F4" s="26">
        <v>43775.688298683999</v>
      </c>
      <c r="G4" s="26">
        <v>42495.631678256002</v>
      </c>
      <c r="H4" s="26">
        <v>36992.214257560001</v>
      </c>
      <c r="I4" s="32">
        <v>3503144</v>
      </c>
      <c r="J4" s="32">
        <v>182368</v>
      </c>
      <c r="K4" s="26">
        <v>98106</v>
      </c>
      <c r="L4" s="26">
        <v>34923</v>
      </c>
      <c r="M4" s="11">
        <v>15886</v>
      </c>
      <c r="N4" s="11">
        <v>11570</v>
      </c>
      <c r="O4" s="11">
        <v>1223</v>
      </c>
    </row>
    <row r="5" spans="1:15" s="4" customFormat="1" ht="18" customHeight="1" x14ac:dyDescent="0.2">
      <c r="A5" s="3" t="s">
        <v>70</v>
      </c>
      <c r="B5" s="32">
        <v>4501547.53113175</v>
      </c>
      <c r="C5" s="32">
        <v>118135.68775924999</v>
      </c>
      <c r="D5" s="32">
        <v>131998.85802124999</v>
      </c>
      <c r="E5" s="26">
        <v>36401.500474499997</v>
      </c>
      <c r="F5" s="26">
        <v>36137.28514521</v>
      </c>
      <c r="G5" s="26">
        <v>24461.803467205998</v>
      </c>
      <c r="H5" s="26">
        <v>1031.559536296</v>
      </c>
      <c r="I5" s="32">
        <v>3962595</v>
      </c>
      <c r="J5" s="26">
        <v>98443</v>
      </c>
      <c r="K5" s="26">
        <v>38857</v>
      </c>
      <c r="L5" s="26">
        <v>34164</v>
      </c>
      <c r="M5" s="11">
        <v>27433</v>
      </c>
      <c r="N5" s="11">
        <v>3649</v>
      </c>
      <c r="O5" s="11">
        <v>205</v>
      </c>
    </row>
    <row r="6" spans="1:15" s="4" customFormat="1" ht="18" customHeight="1" x14ac:dyDescent="0.2">
      <c r="A6" s="3" t="s">
        <v>162</v>
      </c>
      <c r="B6" s="32">
        <v>457294.47819724999</v>
      </c>
      <c r="C6" s="26">
        <v>14873.312382</v>
      </c>
      <c r="D6" s="26">
        <v>20143.856600250001</v>
      </c>
      <c r="E6" s="26">
        <v>3936.2091435000002</v>
      </c>
      <c r="F6" s="26">
        <v>2960.4150354399999</v>
      </c>
      <c r="G6" s="26">
        <v>3203.1246109889998</v>
      </c>
      <c r="H6" s="26">
        <v>245.77931183000001</v>
      </c>
      <c r="I6" s="32">
        <v>4824550</v>
      </c>
      <c r="J6" s="32">
        <v>147077</v>
      </c>
      <c r="K6" s="26">
        <v>81673</v>
      </c>
      <c r="L6" s="26">
        <v>27074</v>
      </c>
      <c r="M6" s="11">
        <v>15759</v>
      </c>
      <c r="N6" s="11">
        <v>7322</v>
      </c>
      <c r="O6" s="11">
        <v>2400</v>
      </c>
    </row>
    <row r="7" spans="1:15" s="4" customFormat="1" ht="18" customHeight="1" x14ac:dyDescent="0.2">
      <c r="A7" s="3" t="s">
        <v>163</v>
      </c>
      <c r="B7" s="32">
        <v>631556.09740974999</v>
      </c>
      <c r="C7" s="26">
        <v>18960.307547749999</v>
      </c>
      <c r="D7" s="26">
        <v>20211.804471250001</v>
      </c>
      <c r="E7" s="26">
        <v>4062.5619297500002</v>
      </c>
      <c r="F7" s="26">
        <v>10942.007594872</v>
      </c>
      <c r="G7" s="26">
        <v>3511.383525316</v>
      </c>
      <c r="H7" s="26">
        <v>207.42065819300001</v>
      </c>
      <c r="I7" s="32">
        <v>4522147</v>
      </c>
      <c r="J7" s="32">
        <v>105700</v>
      </c>
      <c r="K7" s="26">
        <v>50420</v>
      </c>
      <c r="L7" s="26">
        <v>31384</v>
      </c>
      <c r="M7" s="11">
        <v>31172</v>
      </c>
      <c r="N7" s="11">
        <v>2990</v>
      </c>
      <c r="O7" s="11">
        <v>1748</v>
      </c>
    </row>
    <row r="8" spans="1:15" s="4" customFormat="1" ht="18" customHeight="1" x14ac:dyDescent="0.2">
      <c r="A8" s="3" t="s">
        <v>164</v>
      </c>
      <c r="B8" s="32">
        <v>556743.34508999996</v>
      </c>
      <c r="C8" s="26">
        <v>17893.9860085</v>
      </c>
      <c r="D8" s="26">
        <v>20172.906346749998</v>
      </c>
      <c r="E8" s="26">
        <v>5562.1592377500001</v>
      </c>
      <c r="F8" s="26">
        <v>7859.9329062320003</v>
      </c>
      <c r="G8" s="26">
        <v>3968.2222009659999</v>
      </c>
      <c r="H8" s="26">
        <v>188.071869472</v>
      </c>
      <c r="I8" s="32">
        <v>4961108</v>
      </c>
      <c r="J8" s="32">
        <v>112949</v>
      </c>
      <c r="K8" s="26">
        <v>47584</v>
      </c>
      <c r="L8" s="26">
        <v>37332</v>
      </c>
      <c r="M8" s="11">
        <v>33279</v>
      </c>
      <c r="N8" s="11">
        <v>8026</v>
      </c>
      <c r="O8" s="11">
        <v>1378</v>
      </c>
    </row>
    <row r="9" spans="1:15" s="4" customFormat="1" ht="18" customHeight="1" x14ac:dyDescent="0.2">
      <c r="A9" s="3" t="s">
        <v>165</v>
      </c>
      <c r="B9" s="32">
        <v>506418.69414124999</v>
      </c>
      <c r="C9" s="26">
        <v>16841.309392499999</v>
      </c>
      <c r="D9" s="26">
        <v>21026.966543250001</v>
      </c>
      <c r="E9" s="26">
        <v>5716.1880380000002</v>
      </c>
      <c r="F9" s="26">
        <v>4185.4096109290003</v>
      </c>
      <c r="G9" s="26">
        <v>4490.1344000070003</v>
      </c>
      <c r="H9" s="26">
        <v>187.260679197</v>
      </c>
      <c r="I9" s="32">
        <v>3684852</v>
      </c>
      <c r="J9" s="32">
        <v>125558</v>
      </c>
      <c r="K9" s="26">
        <v>53196</v>
      </c>
      <c r="L9" s="26">
        <v>35667</v>
      </c>
      <c r="M9" s="11">
        <v>27068</v>
      </c>
      <c r="N9" s="11">
        <v>4482</v>
      </c>
      <c r="O9" s="11">
        <v>1646</v>
      </c>
    </row>
    <row r="10" spans="1:15" s="4" customFormat="1" ht="18" customHeight="1" x14ac:dyDescent="0.2">
      <c r="A10" s="3" t="s">
        <v>166</v>
      </c>
      <c r="B10" s="32">
        <v>698841.78047949995</v>
      </c>
      <c r="C10" s="26">
        <v>17925.436463999999</v>
      </c>
      <c r="D10" s="26">
        <v>18041.729179999998</v>
      </c>
      <c r="E10" s="26">
        <v>6485.2389107500003</v>
      </c>
      <c r="F10" s="26">
        <v>3868.4749710199999</v>
      </c>
      <c r="G10" s="26">
        <v>3593.2577051190001</v>
      </c>
      <c r="H10" s="26">
        <v>125.587598927</v>
      </c>
      <c r="I10" s="32">
        <v>5996455</v>
      </c>
      <c r="J10" s="32">
        <v>174436</v>
      </c>
      <c r="K10" s="26">
        <v>71402</v>
      </c>
      <c r="L10" s="26">
        <v>64390</v>
      </c>
      <c r="M10" s="11">
        <v>25465</v>
      </c>
      <c r="N10" s="11">
        <v>17659</v>
      </c>
      <c r="O10" s="11">
        <v>1102</v>
      </c>
    </row>
    <row r="11" spans="1:15" s="4" customFormat="1" ht="18" customHeight="1" x14ac:dyDescent="0.2">
      <c r="A11" s="3" t="s">
        <v>167</v>
      </c>
      <c r="B11" s="32">
        <v>915275.39201475005</v>
      </c>
      <c r="C11" s="26">
        <v>16015.35233075</v>
      </c>
      <c r="D11" s="26">
        <v>16408.70458075</v>
      </c>
      <c r="E11" s="26">
        <v>5677.0603807500001</v>
      </c>
      <c r="F11" s="26">
        <v>3216.0991029840002</v>
      </c>
      <c r="G11" s="26">
        <v>3297.9759621389999</v>
      </c>
      <c r="H11" s="26">
        <v>50.277777069000003</v>
      </c>
      <c r="I11" s="32">
        <v>4954025</v>
      </c>
      <c r="J11" s="32">
        <v>113994</v>
      </c>
      <c r="K11" s="26">
        <v>46874</v>
      </c>
      <c r="L11" s="26">
        <v>32357</v>
      </c>
      <c r="M11" s="11">
        <v>25039</v>
      </c>
      <c r="N11" s="11">
        <v>4034</v>
      </c>
      <c r="O11" s="11">
        <v>367</v>
      </c>
    </row>
    <row r="12" spans="1:15" s="4" customFormat="1" ht="18" customHeight="1" x14ac:dyDescent="0.2">
      <c r="A12" s="3" t="s">
        <v>168</v>
      </c>
      <c r="B12" s="32">
        <v>735417.74379924999</v>
      </c>
      <c r="C12" s="26">
        <v>15625.98363375</v>
      </c>
      <c r="D12" s="26">
        <v>15992.890299000001</v>
      </c>
      <c r="E12" s="26">
        <v>4962.0828339999998</v>
      </c>
      <c r="F12" s="26">
        <v>3104.9459237330002</v>
      </c>
      <c r="G12" s="26">
        <v>2397.7050626700002</v>
      </c>
      <c r="H12" s="26">
        <v>27.161641609</v>
      </c>
      <c r="I12" s="32">
        <v>3962595</v>
      </c>
      <c r="J12" s="26">
        <v>98443</v>
      </c>
      <c r="K12" s="26">
        <v>38857</v>
      </c>
      <c r="L12" s="26">
        <v>34164</v>
      </c>
      <c r="M12" s="11">
        <v>27433</v>
      </c>
      <c r="N12" s="11">
        <v>3649</v>
      </c>
      <c r="O12" s="11">
        <v>205</v>
      </c>
    </row>
    <row r="13" spans="1:15" s="4" customFormat="1" ht="14.25" customHeight="1" x14ac:dyDescent="0.2">
      <c r="A13" s="327" t="s">
        <v>1122</v>
      </c>
      <c r="B13" s="327"/>
      <c r="C13" s="327"/>
      <c r="D13" s="327"/>
      <c r="E13" s="327"/>
      <c r="F13" s="327"/>
      <c r="G13" s="327"/>
      <c r="H13" s="327"/>
      <c r="I13" s="327"/>
    </row>
    <row r="14" spans="1:15" s="4" customFormat="1" ht="13.5" customHeight="1" x14ac:dyDescent="0.2">
      <c r="A14" s="327" t="s">
        <v>617</v>
      </c>
      <c r="B14" s="327"/>
      <c r="C14" s="327"/>
      <c r="D14" s="327"/>
      <c r="E14" s="327"/>
      <c r="F14" s="327"/>
      <c r="G14" s="327"/>
      <c r="H14" s="327"/>
      <c r="I14" s="327"/>
    </row>
    <row r="15" spans="1:15" s="4" customFormat="1" ht="13.5" customHeight="1" x14ac:dyDescent="0.2">
      <c r="A15" s="327" t="s">
        <v>106</v>
      </c>
      <c r="B15" s="327"/>
      <c r="C15" s="327"/>
      <c r="D15" s="327"/>
      <c r="E15" s="327"/>
      <c r="F15" s="327"/>
      <c r="G15" s="327"/>
      <c r="H15" s="327"/>
      <c r="I15" s="327"/>
    </row>
    <row r="16" spans="1:15" s="4" customFormat="1" ht="12" x14ac:dyDescent="0.2">
      <c r="A16" s="327" t="s">
        <v>441</v>
      </c>
      <c r="B16" s="327"/>
      <c r="C16" s="327"/>
      <c r="D16" s="327"/>
      <c r="E16" s="327"/>
      <c r="F16" s="327"/>
      <c r="G16" s="327"/>
      <c r="H16" s="327"/>
      <c r="I16" s="327"/>
    </row>
  </sheetData>
  <mergeCells count="8">
    <mergeCell ref="A15:I15"/>
    <mergeCell ref="A16:I16"/>
    <mergeCell ref="A1:G1"/>
    <mergeCell ref="A2:A3"/>
    <mergeCell ref="B2:H2"/>
    <mergeCell ref="I2:O2"/>
    <mergeCell ref="A13:I13"/>
    <mergeCell ref="A14:I14"/>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6"/>
  <sheetViews>
    <sheetView zoomScaleNormal="100" workbookViewId="0">
      <selection activeCell="A14" sqref="A14:I14"/>
    </sheetView>
  </sheetViews>
  <sheetFormatPr defaultRowHeight="12.75" x14ac:dyDescent="0.2"/>
  <cols>
    <col min="1" max="9" width="14.7109375" bestFit="1" customWidth="1"/>
    <col min="10" max="10" width="5" bestFit="1" customWidth="1"/>
  </cols>
  <sheetData>
    <row r="1" spans="1:9" ht="18.75" customHeight="1" x14ac:dyDescent="0.2">
      <c r="A1" s="359" t="s">
        <v>618</v>
      </c>
      <c r="B1" s="359"/>
      <c r="C1" s="359"/>
      <c r="D1" s="359"/>
      <c r="E1" s="359"/>
      <c r="F1" s="359"/>
      <c r="G1" s="359"/>
    </row>
    <row r="2" spans="1:9" s="4" customFormat="1" ht="27" customHeight="1" x14ac:dyDescent="0.2">
      <c r="A2" s="337" t="s">
        <v>243</v>
      </c>
      <c r="B2" s="427" t="s">
        <v>281</v>
      </c>
      <c r="C2" s="428"/>
      <c r="D2" s="428"/>
      <c r="E2" s="429"/>
      <c r="F2" s="430" t="s">
        <v>619</v>
      </c>
      <c r="G2" s="431"/>
      <c r="H2" s="431"/>
      <c r="I2" s="432"/>
    </row>
    <row r="3" spans="1:9" s="4" customFormat="1" ht="18" customHeight="1" x14ac:dyDescent="0.2">
      <c r="A3" s="339"/>
      <c r="B3" s="25" t="s">
        <v>604</v>
      </c>
      <c r="C3" s="25" t="s">
        <v>605</v>
      </c>
      <c r="D3" s="25" t="s">
        <v>606</v>
      </c>
      <c r="E3" s="25" t="s">
        <v>607</v>
      </c>
      <c r="F3" s="25" t="s">
        <v>604</v>
      </c>
      <c r="G3" s="25" t="s">
        <v>605</v>
      </c>
      <c r="H3" s="25" t="s">
        <v>606</v>
      </c>
      <c r="I3" s="25" t="s">
        <v>607</v>
      </c>
    </row>
    <row r="4" spans="1:9" s="4" customFormat="1" ht="18" customHeight="1" x14ac:dyDescent="0.2">
      <c r="A4" s="3" t="s">
        <v>69</v>
      </c>
      <c r="B4" s="32">
        <v>113894.65919999999</v>
      </c>
      <c r="C4" s="26">
        <v>709.25929974999997</v>
      </c>
      <c r="D4" s="26">
        <v>942.47781725000004</v>
      </c>
      <c r="E4" s="26">
        <v>186.38497475</v>
      </c>
      <c r="F4" s="26">
        <v>93395</v>
      </c>
      <c r="G4" s="26">
        <v>1292</v>
      </c>
      <c r="H4" s="26">
        <v>906</v>
      </c>
      <c r="I4" s="26">
        <v>44</v>
      </c>
    </row>
    <row r="5" spans="1:9" s="4" customFormat="1" ht="18" customHeight="1" x14ac:dyDescent="0.2">
      <c r="A5" s="3" t="s">
        <v>70</v>
      </c>
      <c r="B5" s="26">
        <v>37072.566823749999</v>
      </c>
      <c r="C5" s="26">
        <v>411.02437574999999</v>
      </c>
      <c r="D5" s="26">
        <v>618.95413474999998</v>
      </c>
      <c r="E5" s="26">
        <v>15.373927500000001</v>
      </c>
      <c r="F5" s="26">
        <v>16232</v>
      </c>
      <c r="G5" s="26">
        <v>123</v>
      </c>
      <c r="H5" s="26">
        <v>1117</v>
      </c>
      <c r="I5" s="26">
        <v>4</v>
      </c>
    </row>
    <row r="6" spans="1:9" s="4" customFormat="1" ht="18" customHeight="1" x14ac:dyDescent="0.2">
      <c r="A6" s="3" t="s">
        <v>162</v>
      </c>
      <c r="B6" s="26">
        <v>6474.7276442499997</v>
      </c>
      <c r="C6" s="26">
        <v>30.44703775</v>
      </c>
      <c r="D6" s="26">
        <v>63.302846250000002</v>
      </c>
      <c r="E6" s="26">
        <v>2.4825932499999999</v>
      </c>
      <c r="F6" s="26">
        <v>81339</v>
      </c>
      <c r="G6" s="26">
        <v>666</v>
      </c>
      <c r="H6" s="26">
        <v>869</v>
      </c>
      <c r="I6" s="26">
        <v>53</v>
      </c>
    </row>
    <row r="7" spans="1:9" s="4" customFormat="1" ht="18" customHeight="1" x14ac:dyDescent="0.2">
      <c r="A7" s="3" t="s">
        <v>163</v>
      </c>
      <c r="B7" s="26">
        <v>7131.3881149999997</v>
      </c>
      <c r="C7" s="26">
        <v>58.711927250000002</v>
      </c>
      <c r="D7" s="26">
        <v>44.624410500000003</v>
      </c>
      <c r="E7" s="26">
        <v>2.268332</v>
      </c>
      <c r="F7" s="26">
        <v>49725</v>
      </c>
      <c r="G7" s="26">
        <v>309</v>
      </c>
      <c r="H7" s="26">
        <v>716</v>
      </c>
      <c r="I7" s="26">
        <v>49</v>
      </c>
    </row>
    <row r="8" spans="1:9" s="4" customFormat="1" ht="18" customHeight="1" x14ac:dyDescent="0.2">
      <c r="A8" s="3" t="s">
        <v>164</v>
      </c>
      <c r="B8" s="26">
        <v>5023.193209</v>
      </c>
      <c r="C8" s="26">
        <v>96.384553499999996</v>
      </c>
      <c r="D8" s="26">
        <v>132.78991629999999</v>
      </c>
      <c r="E8" s="26">
        <v>4.7971367499999999</v>
      </c>
      <c r="F8" s="26">
        <v>35087</v>
      </c>
      <c r="G8" s="26">
        <v>164</v>
      </c>
      <c r="H8" s="26">
        <v>642</v>
      </c>
      <c r="I8" s="26">
        <v>30</v>
      </c>
    </row>
    <row r="9" spans="1:9" s="4" customFormat="1" ht="18" customHeight="1" x14ac:dyDescent="0.2">
      <c r="A9" s="3" t="s">
        <v>165</v>
      </c>
      <c r="B9" s="26">
        <v>8204.5265629999994</v>
      </c>
      <c r="C9" s="26">
        <v>68.979590000000002</v>
      </c>
      <c r="D9" s="26">
        <v>119.30727</v>
      </c>
      <c r="E9" s="26">
        <v>1.4601122499999999</v>
      </c>
      <c r="F9" s="26">
        <v>30990</v>
      </c>
      <c r="G9" s="26">
        <v>196</v>
      </c>
      <c r="H9" s="26">
        <v>666</v>
      </c>
      <c r="I9" s="26">
        <v>19</v>
      </c>
    </row>
    <row r="10" spans="1:9" s="4" customFormat="1" ht="18" customHeight="1" x14ac:dyDescent="0.2">
      <c r="A10" s="3" t="s">
        <v>166</v>
      </c>
      <c r="B10" s="26">
        <v>3611.54</v>
      </c>
      <c r="C10" s="26">
        <v>58.7</v>
      </c>
      <c r="D10" s="26">
        <v>95.17</v>
      </c>
      <c r="E10" s="26">
        <v>1.37</v>
      </c>
      <c r="F10" s="26">
        <v>35992</v>
      </c>
      <c r="G10" s="26">
        <v>420</v>
      </c>
      <c r="H10" s="26">
        <v>207</v>
      </c>
      <c r="I10" s="26">
        <v>25</v>
      </c>
    </row>
    <row r="11" spans="1:9" s="4" customFormat="1" ht="18" customHeight="1" x14ac:dyDescent="0.2">
      <c r="A11" s="3" t="s">
        <v>167</v>
      </c>
      <c r="B11" s="26">
        <v>3875.51629125</v>
      </c>
      <c r="C11" s="26">
        <v>58.985829250000002</v>
      </c>
      <c r="D11" s="26">
        <v>55.511549000000002</v>
      </c>
      <c r="E11" s="26">
        <v>1.3488975000000001</v>
      </c>
      <c r="F11" s="26">
        <v>16479</v>
      </c>
      <c r="G11" s="26">
        <v>262</v>
      </c>
      <c r="H11" s="26">
        <v>274</v>
      </c>
      <c r="I11" s="26">
        <v>8</v>
      </c>
    </row>
    <row r="12" spans="1:9" s="4" customFormat="1" ht="18" customHeight="1" x14ac:dyDescent="0.2">
      <c r="A12" s="3" t="s">
        <v>168</v>
      </c>
      <c r="B12" s="26">
        <v>2751.6784229999998</v>
      </c>
      <c r="C12" s="26">
        <v>38.819264750000002</v>
      </c>
      <c r="D12" s="26">
        <v>108.25012150000001</v>
      </c>
      <c r="E12" s="26">
        <v>1.6449015</v>
      </c>
      <c r="F12" s="26">
        <v>16232</v>
      </c>
      <c r="G12" s="26">
        <v>123</v>
      </c>
      <c r="H12" s="26">
        <v>1117</v>
      </c>
      <c r="I12" s="26">
        <v>4</v>
      </c>
    </row>
    <row r="13" spans="1:9" s="4" customFormat="1" ht="14.25" customHeight="1" x14ac:dyDescent="0.2">
      <c r="A13" s="327" t="s">
        <v>1123</v>
      </c>
      <c r="B13" s="327"/>
      <c r="C13" s="327"/>
      <c r="D13" s="327"/>
      <c r="E13" s="327"/>
      <c r="F13" s="327"/>
      <c r="G13" s="327"/>
      <c r="H13" s="327"/>
      <c r="I13" s="327"/>
    </row>
    <row r="14" spans="1:9" s="4" customFormat="1" ht="13.5" customHeight="1" x14ac:dyDescent="0.2">
      <c r="A14" s="327" t="s">
        <v>620</v>
      </c>
      <c r="B14" s="327"/>
      <c r="C14" s="327"/>
      <c r="D14" s="327"/>
      <c r="E14" s="327"/>
      <c r="F14" s="327"/>
      <c r="G14" s="327"/>
      <c r="H14" s="327"/>
      <c r="I14" s="327"/>
    </row>
    <row r="15" spans="1:9" s="4" customFormat="1" ht="13.5" customHeight="1" x14ac:dyDescent="0.2">
      <c r="A15" s="327" t="s">
        <v>106</v>
      </c>
      <c r="B15" s="327"/>
      <c r="C15" s="327"/>
      <c r="D15" s="327"/>
      <c r="E15" s="327"/>
      <c r="F15" s="327"/>
      <c r="G15" s="327"/>
      <c r="H15" s="327"/>
      <c r="I15" s="327"/>
    </row>
    <row r="16" spans="1:9" s="4" customFormat="1" ht="13.5" customHeight="1" x14ac:dyDescent="0.2">
      <c r="A16" s="327" t="s">
        <v>303</v>
      </c>
      <c r="B16" s="327"/>
      <c r="C16" s="327"/>
      <c r="D16" s="327"/>
      <c r="E16" s="327"/>
      <c r="F16" s="327"/>
      <c r="G16" s="327"/>
      <c r="H16" s="327"/>
      <c r="I16" s="327"/>
    </row>
  </sheetData>
  <mergeCells count="8">
    <mergeCell ref="A15:I15"/>
    <mergeCell ref="A16:I16"/>
    <mergeCell ref="A1:G1"/>
    <mergeCell ref="A2:A3"/>
    <mergeCell ref="B2:E2"/>
    <mergeCell ref="F2:I2"/>
    <mergeCell ref="A13:I13"/>
    <mergeCell ref="A14:I14"/>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4"/>
  <sheetViews>
    <sheetView zoomScaleNormal="100" workbookViewId="0">
      <selection activeCell="B5" sqref="B5:I11"/>
    </sheetView>
  </sheetViews>
  <sheetFormatPr defaultRowHeight="12.75" x14ac:dyDescent="0.2"/>
  <cols>
    <col min="1" max="9" width="12.140625" bestFit="1" customWidth="1"/>
    <col min="10" max="10" width="22.42578125" bestFit="1" customWidth="1"/>
    <col min="11" max="11" width="4.7109375" bestFit="1" customWidth="1"/>
  </cols>
  <sheetData>
    <row r="1" spans="1:10" ht="13.5" customHeight="1" x14ac:dyDescent="0.2">
      <c r="A1" s="401" t="s">
        <v>621</v>
      </c>
      <c r="B1" s="401"/>
      <c r="C1" s="401"/>
      <c r="D1" s="401"/>
      <c r="E1" s="401"/>
      <c r="F1" s="401"/>
      <c r="G1" s="401"/>
      <c r="H1" s="401"/>
      <c r="I1" s="401"/>
      <c r="J1" s="401"/>
    </row>
    <row r="2" spans="1:10" s="4" customFormat="1" ht="19.5" customHeight="1" x14ac:dyDescent="0.2">
      <c r="A2" s="337" t="s">
        <v>243</v>
      </c>
      <c r="B2" s="343" t="s">
        <v>589</v>
      </c>
      <c r="C2" s="371"/>
      <c r="D2" s="371"/>
      <c r="E2" s="344"/>
      <c r="F2" s="343" t="s">
        <v>597</v>
      </c>
      <c r="G2" s="371"/>
      <c r="H2" s="371"/>
      <c r="I2" s="344"/>
    </row>
    <row r="3" spans="1:10" s="4" customFormat="1" ht="15" customHeight="1" x14ac:dyDescent="0.2">
      <c r="A3" s="339"/>
      <c r="B3" s="25" t="s">
        <v>622</v>
      </c>
      <c r="C3" s="25" t="s">
        <v>623</v>
      </c>
      <c r="D3" s="25" t="s">
        <v>624</v>
      </c>
      <c r="E3" s="25" t="s">
        <v>625</v>
      </c>
      <c r="F3" s="25" t="s">
        <v>622</v>
      </c>
      <c r="G3" s="25" t="s">
        <v>623</v>
      </c>
      <c r="H3" s="25" t="s">
        <v>624</v>
      </c>
      <c r="I3" s="25" t="s">
        <v>625</v>
      </c>
    </row>
    <row r="4" spans="1:10" s="4" customFormat="1" ht="17.25" customHeight="1" x14ac:dyDescent="0.2">
      <c r="A4" s="3" t="s">
        <v>69</v>
      </c>
      <c r="B4" s="32">
        <v>1780792.27</v>
      </c>
      <c r="C4" s="32">
        <v>257394.97700000001</v>
      </c>
      <c r="D4" s="26">
        <v>14923.934600000001</v>
      </c>
      <c r="E4" s="26">
        <v>3215.2645000000002</v>
      </c>
      <c r="F4" s="32">
        <v>2121666.6663000002</v>
      </c>
      <c r="G4" s="32">
        <v>242715.17449999999</v>
      </c>
      <c r="H4" s="26">
        <v>4734.7311</v>
      </c>
      <c r="I4" s="26">
        <v>938.81700000000001</v>
      </c>
    </row>
    <row r="5" spans="1:10" s="4" customFormat="1" ht="17.25" customHeight="1" x14ac:dyDescent="0.2">
      <c r="A5" s="3" t="s">
        <v>70</v>
      </c>
      <c r="B5" s="26">
        <v>11739.16</v>
      </c>
      <c r="C5" s="32">
        <v>1743113.11</v>
      </c>
      <c r="D5" s="32">
        <v>226820.47</v>
      </c>
      <c r="E5" s="26">
        <v>5089.34</v>
      </c>
      <c r="F5" s="26">
        <v>1279.8499999999999</v>
      </c>
      <c r="G5" s="26">
        <v>39435.040000000001</v>
      </c>
      <c r="H5" s="32">
        <v>2343969.79</v>
      </c>
      <c r="I5" s="32">
        <v>250224.34</v>
      </c>
    </row>
    <row r="6" spans="1:10" s="4" customFormat="1" ht="17.25" customHeight="1" x14ac:dyDescent="0.2">
      <c r="A6" s="3" t="s">
        <v>162</v>
      </c>
      <c r="B6" s="32">
        <v>172464.04949999999</v>
      </c>
      <c r="C6" s="26">
        <v>29834.3334</v>
      </c>
      <c r="D6" s="26">
        <v>737.9049</v>
      </c>
      <c r="E6" s="26">
        <v>38.466799999999999</v>
      </c>
      <c r="F6" s="32">
        <v>268708.33590000001</v>
      </c>
      <c r="G6" s="26">
        <v>36303.749499999998</v>
      </c>
      <c r="H6" s="26">
        <v>178.20410000000001</v>
      </c>
      <c r="I6" s="26">
        <v>6.7462999999999997</v>
      </c>
    </row>
    <row r="7" spans="1:10" s="4" customFormat="1" ht="17.25" customHeight="1" x14ac:dyDescent="0.2">
      <c r="A7" s="3" t="s">
        <v>163</v>
      </c>
      <c r="B7" s="32">
        <v>248017.25320000001</v>
      </c>
      <c r="C7" s="26">
        <v>39004.463300000003</v>
      </c>
      <c r="D7" s="26">
        <v>694.38879999999995</v>
      </c>
      <c r="E7" s="26">
        <v>78.995500000000007</v>
      </c>
      <c r="F7" s="32">
        <v>382200.43640000001</v>
      </c>
      <c r="G7" s="26">
        <v>56483.560799999999</v>
      </c>
      <c r="H7" s="26">
        <v>178.65559999999999</v>
      </c>
      <c r="I7" s="26">
        <v>44.395499999999998</v>
      </c>
    </row>
    <row r="8" spans="1:10" s="4" customFormat="1" ht="17.25" customHeight="1" x14ac:dyDescent="0.2">
      <c r="A8" s="3" t="s">
        <v>164</v>
      </c>
      <c r="B8" s="32">
        <v>266768.28019999998</v>
      </c>
      <c r="C8" s="26">
        <v>44853.971299999997</v>
      </c>
      <c r="D8" s="26">
        <v>922.32140000000004</v>
      </c>
      <c r="E8" s="26">
        <v>53.286999999999999</v>
      </c>
      <c r="F8" s="32">
        <v>335804.79399999999</v>
      </c>
      <c r="G8" s="26">
        <v>64566.970200000003</v>
      </c>
      <c r="H8" s="26">
        <v>257.62</v>
      </c>
      <c r="I8" s="26">
        <v>11.1637</v>
      </c>
    </row>
    <row r="9" spans="1:10" s="4" customFormat="1" ht="17.25" customHeight="1" x14ac:dyDescent="0.2">
      <c r="A9" s="3" t="s">
        <v>165</v>
      </c>
      <c r="B9" s="32">
        <v>229620.3658</v>
      </c>
      <c r="C9" s="26">
        <v>25172.678</v>
      </c>
      <c r="D9" s="26">
        <v>683.77120000000002</v>
      </c>
      <c r="E9" s="26">
        <v>889.38720000000001</v>
      </c>
      <c r="F9" s="32">
        <v>354707.2684</v>
      </c>
      <c r="G9" s="26">
        <v>34055.645400000001</v>
      </c>
      <c r="H9" s="26">
        <v>44.454300000000003</v>
      </c>
      <c r="I9" s="26">
        <v>6.5678999999999998</v>
      </c>
    </row>
    <row r="10" spans="1:10" s="4" customFormat="1" ht="17.25" customHeight="1" x14ac:dyDescent="0.2">
      <c r="A10" s="3" t="s">
        <v>166</v>
      </c>
      <c r="B10" s="32">
        <v>255467.19</v>
      </c>
      <c r="C10" s="26">
        <v>30913.91</v>
      </c>
      <c r="D10" s="26">
        <v>575.41</v>
      </c>
      <c r="E10" s="26">
        <v>72.260000000000005</v>
      </c>
      <c r="F10" s="32">
        <v>360701.72</v>
      </c>
      <c r="G10" s="26">
        <v>27711.85</v>
      </c>
      <c r="H10" s="26">
        <v>98.97</v>
      </c>
      <c r="I10" s="26">
        <v>6.07</v>
      </c>
    </row>
    <row r="11" spans="1:10" s="4" customFormat="1" ht="17.25" customHeight="1" x14ac:dyDescent="0.2">
      <c r="A11" s="3" t="s">
        <v>167</v>
      </c>
      <c r="B11" s="32">
        <v>297641.8</v>
      </c>
      <c r="C11" s="26">
        <v>29632.89</v>
      </c>
      <c r="D11" s="26">
        <v>580.88</v>
      </c>
      <c r="E11" s="26">
        <v>51.27</v>
      </c>
      <c r="F11" s="32">
        <v>328172.59999999998</v>
      </c>
      <c r="G11" s="26">
        <v>12874.15</v>
      </c>
      <c r="H11" s="26">
        <v>303.95999999999998</v>
      </c>
      <c r="I11" s="26">
        <v>46.98</v>
      </c>
    </row>
    <row r="12" spans="1:10" s="4" customFormat="1" ht="17.25" customHeight="1" x14ac:dyDescent="0.2">
      <c r="A12" s="3" t="s">
        <v>168</v>
      </c>
      <c r="B12" s="26">
        <v>3362.81</v>
      </c>
      <c r="C12" s="32">
        <v>273134.18</v>
      </c>
      <c r="D12" s="26">
        <v>27408.23</v>
      </c>
      <c r="E12" s="26">
        <v>894.67</v>
      </c>
      <c r="F12" s="26">
        <v>96.19</v>
      </c>
      <c r="G12" s="26">
        <v>4456.49</v>
      </c>
      <c r="H12" s="32">
        <v>313674.63</v>
      </c>
      <c r="I12" s="26">
        <v>18228.41</v>
      </c>
    </row>
    <row r="13" spans="1:10" s="4" customFormat="1" ht="13.5" customHeight="1" x14ac:dyDescent="0.2">
      <c r="A13" s="347" t="s">
        <v>106</v>
      </c>
      <c r="B13" s="347"/>
      <c r="C13" s="347"/>
      <c r="D13" s="347"/>
      <c r="E13" s="347"/>
      <c r="F13" s="347"/>
      <c r="G13" s="347"/>
      <c r="H13" s="347"/>
      <c r="I13" s="347"/>
    </row>
    <row r="14" spans="1:10" s="4" customFormat="1" ht="15" customHeight="1" x14ac:dyDescent="0.2">
      <c r="A14" s="347" t="s">
        <v>595</v>
      </c>
      <c r="B14" s="347"/>
      <c r="C14" s="347"/>
      <c r="D14" s="347"/>
      <c r="E14" s="347"/>
      <c r="F14" s="347"/>
      <c r="G14" s="347"/>
      <c r="H14" s="347"/>
      <c r="I14" s="347"/>
    </row>
  </sheetData>
  <mergeCells count="6">
    <mergeCell ref="A14:I14"/>
    <mergeCell ref="A1:J1"/>
    <mergeCell ref="A2:A3"/>
    <mergeCell ref="B2:E2"/>
    <mergeCell ref="F2:I2"/>
    <mergeCell ref="A13:I13"/>
  </mergeCells>
  <pageMargins left="0.78431372549019618" right="0.78431372549019618" top="0.98039215686274517" bottom="0.98039215686274517" header="0.50980392156862753" footer="0.50980392156862753"/>
  <pageSetup paperSize="9" orientation="portrait" useFirstPageNumber="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4"/>
  <sheetViews>
    <sheetView zoomScaleNormal="100" workbookViewId="0">
      <selection activeCell="A13" sqref="A13:IV13"/>
    </sheetView>
  </sheetViews>
  <sheetFormatPr defaultRowHeight="12.75" x14ac:dyDescent="0.2"/>
  <cols>
    <col min="1" max="8" width="12.140625" bestFit="1" customWidth="1"/>
    <col min="9" max="9" width="12.42578125" bestFit="1" customWidth="1"/>
    <col min="10" max="10" width="4.7109375" bestFit="1" customWidth="1"/>
  </cols>
  <sheetData>
    <row r="1" spans="1:9" ht="17.25" customHeight="1" x14ac:dyDescent="0.2">
      <c r="A1" s="374" t="s">
        <v>626</v>
      </c>
      <c r="B1" s="374"/>
      <c r="C1" s="374"/>
      <c r="D1" s="374"/>
      <c r="E1" s="374"/>
      <c r="F1" s="374"/>
      <c r="G1" s="374"/>
      <c r="H1" s="374"/>
      <c r="I1" s="374"/>
    </row>
    <row r="2" spans="1:9" s="4" customFormat="1" ht="18" customHeight="1" x14ac:dyDescent="0.2">
      <c r="A2" s="365" t="s">
        <v>243</v>
      </c>
      <c r="B2" s="343" t="s">
        <v>627</v>
      </c>
      <c r="C2" s="371"/>
      <c r="D2" s="371"/>
      <c r="E2" s="344"/>
      <c r="F2" s="343" t="s">
        <v>597</v>
      </c>
      <c r="G2" s="371"/>
      <c r="H2" s="371"/>
      <c r="I2" s="344"/>
    </row>
    <row r="3" spans="1:9" s="4" customFormat="1" ht="18" customHeight="1" x14ac:dyDescent="0.2">
      <c r="A3" s="366"/>
      <c r="B3" s="25" t="s">
        <v>622</v>
      </c>
      <c r="C3" s="25" t="s">
        <v>628</v>
      </c>
      <c r="D3" s="25" t="s">
        <v>624</v>
      </c>
      <c r="E3" s="25" t="s">
        <v>625</v>
      </c>
      <c r="F3" s="25" t="s">
        <v>622</v>
      </c>
      <c r="G3" s="25" t="s">
        <v>623</v>
      </c>
      <c r="H3" s="25" t="s">
        <v>624</v>
      </c>
      <c r="I3" s="25" t="s">
        <v>625</v>
      </c>
    </row>
    <row r="4" spans="1:9" s="4" customFormat="1" ht="18" customHeight="1" x14ac:dyDescent="0.2">
      <c r="A4" s="3" t="s">
        <v>69</v>
      </c>
      <c r="B4" s="32">
        <v>2053700.4049875599</v>
      </c>
      <c r="C4" s="32">
        <v>465857.94899617502</v>
      </c>
      <c r="D4" s="26">
        <v>52348.624526066</v>
      </c>
      <c r="E4" s="26">
        <v>23778.69459925</v>
      </c>
      <c r="F4" s="32">
        <v>2029429.0285419701</v>
      </c>
      <c r="G4" s="32">
        <v>379758.38141881197</v>
      </c>
      <c r="H4" s="26">
        <v>19693.137754250001</v>
      </c>
      <c r="I4" s="26">
        <v>3935.9501985000002</v>
      </c>
    </row>
    <row r="5" spans="1:9" s="4" customFormat="1" ht="18" customHeight="1" x14ac:dyDescent="0.2">
      <c r="A5" s="3" t="s">
        <v>70</v>
      </c>
      <c r="B5" s="32">
        <v>2210513.7165876399</v>
      </c>
      <c r="C5" s="32">
        <v>511410.18535300699</v>
      </c>
      <c r="D5" s="26">
        <v>39877.805272573001</v>
      </c>
      <c r="E5" s="26">
        <v>21270.465330499999</v>
      </c>
      <c r="F5" s="32">
        <v>1839166.9568541001</v>
      </c>
      <c r="G5" s="32">
        <v>223724.37996913501</v>
      </c>
      <c r="H5" s="26">
        <v>3662.2009222500001</v>
      </c>
      <c r="I5" s="26">
        <v>88.515246250000004</v>
      </c>
    </row>
    <row r="6" spans="1:9" s="4" customFormat="1" ht="18" customHeight="1" x14ac:dyDescent="0.2">
      <c r="A6" s="3" t="s">
        <v>162</v>
      </c>
      <c r="B6" s="32">
        <v>225500.075384992</v>
      </c>
      <c r="C6" s="26">
        <v>64372.782789028999</v>
      </c>
      <c r="D6" s="26">
        <v>4922.1440204999999</v>
      </c>
      <c r="E6" s="26">
        <v>2573.3732439999999</v>
      </c>
      <c r="F6" s="32">
        <v>163688.509485352</v>
      </c>
      <c r="G6" s="26">
        <v>39873.740589385001</v>
      </c>
      <c r="H6" s="26">
        <v>1705.8362292500001</v>
      </c>
      <c r="I6" s="26">
        <v>20.713538750000001</v>
      </c>
    </row>
    <row r="7" spans="1:9" s="4" customFormat="1" ht="18" customHeight="1" x14ac:dyDescent="0.2">
      <c r="A7" s="3" t="s">
        <v>163</v>
      </c>
      <c r="B7" s="32">
        <v>320285.60643129598</v>
      </c>
      <c r="C7" s="26">
        <v>73421.956251084004</v>
      </c>
      <c r="D7" s="26">
        <v>5731.4389622500003</v>
      </c>
      <c r="E7" s="26">
        <v>3944.5797830000001</v>
      </c>
      <c r="F7" s="32">
        <v>251117.02370200001</v>
      </c>
      <c r="G7" s="26">
        <v>34680.896624749999</v>
      </c>
      <c r="H7" s="26">
        <v>251.28387599999999</v>
      </c>
      <c r="I7" s="26">
        <v>18.797506500000001</v>
      </c>
    </row>
    <row r="8" spans="1:9" s="4" customFormat="1" ht="18" customHeight="1" x14ac:dyDescent="0.2">
      <c r="A8" s="3" t="s">
        <v>164</v>
      </c>
      <c r="B8" s="32">
        <v>278639.82184388803</v>
      </c>
      <c r="C8" s="26">
        <v>73587.922110255997</v>
      </c>
      <c r="D8" s="26">
        <v>5137.1570897760002</v>
      </c>
      <c r="E8" s="26">
        <v>2796.8273957500001</v>
      </c>
      <c r="F8" s="32">
        <v>225437.77204149999</v>
      </c>
      <c r="G8" s="26">
        <v>26213.715892749999</v>
      </c>
      <c r="H8" s="26">
        <v>574.61722275</v>
      </c>
      <c r="I8" s="26">
        <v>0.79006299999999996</v>
      </c>
    </row>
    <row r="9" spans="1:9" s="4" customFormat="1" ht="18" customHeight="1" x14ac:dyDescent="0.2">
      <c r="A9" s="3" t="s">
        <v>165</v>
      </c>
      <c r="B9" s="32">
        <v>257945.98801995101</v>
      </c>
      <c r="C9" s="26">
        <v>55684.415277134998</v>
      </c>
      <c r="D9" s="26">
        <v>3810.9853770469999</v>
      </c>
      <c r="E9" s="26">
        <v>2285.8535292500001</v>
      </c>
      <c r="F9" s="32">
        <v>210792.78404599999</v>
      </c>
      <c r="G9" s="26">
        <v>28330.33791075</v>
      </c>
      <c r="H9" s="26">
        <v>15.598644999999999</v>
      </c>
      <c r="I9" s="26">
        <v>0</v>
      </c>
    </row>
    <row r="10" spans="1:9" s="4" customFormat="1" ht="18" customHeight="1" x14ac:dyDescent="0.2">
      <c r="A10" s="3" t="s">
        <v>166</v>
      </c>
      <c r="B10" s="32">
        <v>314425.96065962402</v>
      </c>
      <c r="C10" s="26">
        <v>79776.329513941004</v>
      </c>
      <c r="D10" s="26">
        <v>6308.03695075</v>
      </c>
      <c r="E10" s="26">
        <v>3400.5830747499999</v>
      </c>
      <c r="F10" s="32">
        <v>310832.45769249997</v>
      </c>
      <c r="G10" s="26">
        <v>34024.753041000004</v>
      </c>
      <c r="H10" s="26">
        <v>113.37046475</v>
      </c>
      <c r="I10" s="26">
        <v>1.3912000000000001E-2</v>
      </c>
    </row>
    <row r="11" spans="1:9" s="4" customFormat="1" ht="18" customHeight="1" x14ac:dyDescent="0.2">
      <c r="A11" s="3" t="s">
        <v>167</v>
      </c>
      <c r="B11" s="32">
        <v>417092.806205781</v>
      </c>
      <c r="C11" s="26">
        <v>89357.549325161002</v>
      </c>
      <c r="D11" s="26">
        <v>6966.1671489999999</v>
      </c>
      <c r="E11" s="26">
        <v>4000.1394785000002</v>
      </c>
      <c r="F11" s="32">
        <v>407356.31252450001</v>
      </c>
      <c r="G11" s="26">
        <v>34894.757375250003</v>
      </c>
      <c r="H11" s="26">
        <v>228.189289</v>
      </c>
      <c r="I11" s="26">
        <v>44.940801999999998</v>
      </c>
    </row>
    <row r="12" spans="1:9" s="4" customFormat="1" ht="18" customHeight="1" x14ac:dyDescent="0.2">
      <c r="A12" s="3" t="s">
        <v>168</v>
      </c>
      <c r="B12" s="32">
        <v>396623.45804211101</v>
      </c>
      <c r="C12" s="26">
        <v>75209.230086401003</v>
      </c>
      <c r="D12" s="26">
        <v>7001.8757232500002</v>
      </c>
      <c r="E12" s="26">
        <v>2269.1088252499999</v>
      </c>
      <c r="F12" s="32">
        <v>269942.09736224997</v>
      </c>
      <c r="G12" s="26">
        <v>25706.178535250001</v>
      </c>
      <c r="H12" s="26">
        <v>773.30519549999997</v>
      </c>
      <c r="I12" s="26">
        <v>3.2594240000000001</v>
      </c>
    </row>
    <row r="13" spans="1:9" s="4" customFormat="1" ht="13.5" customHeight="1" x14ac:dyDescent="0.2">
      <c r="A13" s="327" t="s">
        <v>106</v>
      </c>
      <c r="B13" s="327"/>
      <c r="C13" s="327"/>
      <c r="D13" s="327"/>
      <c r="E13" s="327"/>
      <c r="F13" s="327"/>
      <c r="G13" s="327"/>
      <c r="H13" s="327"/>
      <c r="I13" s="327"/>
    </row>
    <row r="14" spans="1:9" s="4" customFormat="1" ht="15" customHeight="1" x14ac:dyDescent="0.2">
      <c r="A14" s="327" t="s">
        <v>441</v>
      </c>
      <c r="B14" s="327"/>
      <c r="C14" s="327"/>
      <c r="D14" s="327"/>
      <c r="E14" s="327"/>
      <c r="F14" s="327"/>
      <c r="G14" s="327"/>
      <c r="H14" s="327"/>
      <c r="I14" s="327"/>
    </row>
  </sheetData>
  <mergeCells count="6">
    <mergeCell ref="A14:I14"/>
    <mergeCell ref="A1:I1"/>
    <mergeCell ref="A2:A3"/>
    <mergeCell ref="B2:E2"/>
    <mergeCell ref="F2:I2"/>
    <mergeCell ref="A13:I13"/>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4"/>
  <sheetViews>
    <sheetView zoomScaleNormal="100" workbookViewId="0">
      <selection activeCell="B4" sqref="B4"/>
    </sheetView>
  </sheetViews>
  <sheetFormatPr defaultRowHeight="12.75" x14ac:dyDescent="0.2"/>
  <cols>
    <col min="1" max="9" width="12.140625" bestFit="1" customWidth="1"/>
    <col min="10" max="10" width="4.7109375" bestFit="1" customWidth="1"/>
  </cols>
  <sheetData>
    <row r="1" spans="1:9" ht="15.75" customHeight="1" x14ac:dyDescent="0.2">
      <c r="A1" s="374" t="s">
        <v>629</v>
      </c>
      <c r="B1" s="374"/>
      <c r="C1" s="374"/>
      <c r="D1" s="374"/>
      <c r="E1" s="374"/>
      <c r="F1" s="374"/>
      <c r="G1" s="374"/>
      <c r="H1" s="374"/>
      <c r="I1" s="374"/>
    </row>
    <row r="2" spans="1:9" s="4" customFormat="1" ht="18" customHeight="1" x14ac:dyDescent="0.2">
      <c r="A2" s="365" t="s">
        <v>243</v>
      </c>
      <c r="B2" s="343" t="s">
        <v>627</v>
      </c>
      <c r="C2" s="371"/>
      <c r="D2" s="371"/>
      <c r="E2" s="344"/>
      <c r="F2" s="343" t="s">
        <v>597</v>
      </c>
      <c r="G2" s="371"/>
      <c r="H2" s="371"/>
      <c r="I2" s="344"/>
    </row>
    <row r="3" spans="1:9" s="4" customFormat="1" ht="18" customHeight="1" x14ac:dyDescent="0.2">
      <c r="A3" s="366"/>
      <c r="B3" s="25" t="s">
        <v>622</v>
      </c>
      <c r="C3" s="25" t="s">
        <v>628</v>
      </c>
      <c r="D3" s="25" t="s">
        <v>624</v>
      </c>
      <c r="E3" s="25" t="s">
        <v>625</v>
      </c>
      <c r="F3" s="25" t="s">
        <v>622</v>
      </c>
      <c r="G3" s="25" t="s">
        <v>623</v>
      </c>
      <c r="H3" s="25" t="s">
        <v>624</v>
      </c>
      <c r="I3" s="25" t="s">
        <v>625</v>
      </c>
    </row>
    <row r="4" spans="1:9" s="4" customFormat="1" ht="17.25" customHeight="1" x14ac:dyDescent="0.2">
      <c r="A4" s="3" t="s">
        <v>69</v>
      </c>
      <c r="B4" s="26">
        <v>79306.760200000004</v>
      </c>
      <c r="C4" s="26">
        <v>18863.522519999999</v>
      </c>
      <c r="D4" s="26">
        <v>1531.632695</v>
      </c>
      <c r="E4" s="26">
        <v>20.399032500000001</v>
      </c>
      <c r="F4" s="26">
        <v>12055.74152</v>
      </c>
      <c r="G4" s="26">
        <v>3071.1730299999999</v>
      </c>
      <c r="H4" s="26">
        <v>582.82600000000002</v>
      </c>
      <c r="I4" s="26">
        <v>300.72624999999999</v>
      </c>
    </row>
    <row r="5" spans="1:9" s="4" customFormat="1" ht="17.25" customHeight="1" x14ac:dyDescent="0.2">
      <c r="A5" s="3" t="s">
        <v>70</v>
      </c>
      <c r="B5" s="26">
        <v>28606.567021999999</v>
      </c>
      <c r="C5" s="26">
        <v>4203.0650592499996</v>
      </c>
      <c r="D5" s="26">
        <v>50.566647000000003</v>
      </c>
      <c r="E5" s="26">
        <v>22.945404499999999</v>
      </c>
      <c r="F5" s="26">
        <v>2624.971325</v>
      </c>
      <c r="G5" s="26">
        <v>2433.4133040000002</v>
      </c>
      <c r="H5" s="26">
        <v>176.3905</v>
      </c>
      <c r="I5" s="26">
        <v>0</v>
      </c>
    </row>
    <row r="6" spans="1:9" s="4" customFormat="1" ht="17.25" customHeight="1" x14ac:dyDescent="0.2">
      <c r="A6" s="3" t="s">
        <v>162</v>
      </c>
      <c r="B6" s="26">
        <v>4265.5221714999998</v>
      </c>
      <c r="C6" s="26">
        <v>1049.7476637499999</v>
      </c>
      <c r="D6" s="26">
        <v>3.5726244999999999</v>
      </c>
      <c r="E6" s="26">
        <v>0.39389999999999997</v>
      </c>
      <c r="F6" s="26">
        <v>821.24082050000004</v>
      </c>
      <c r="G6" s="26">
        <v>254.09244129999999</v>
      </c>
      <c r="H6" s="26">
        <v>176.3905</v>
      </c>
      <c r="I6" s="26">
        <v>0</v>
      </c>
    </row>
    <row r="7" spans="1:9" s="4" customFormat="1" ht="17.25" customHeight="1" x14ac:dyDescent="0.2">
      <c r="A7" s="3" t="s">
        <v>163</v>
      </c>
      <c r="B7" s="26">
        <v>5520.1395540000003</v>
      </c>
      <c r="C7" s="26">
        <v>1023.722338</v>
      </c>
      <c r="D7" s="26">
        <v>24.312976500000001</v>
      </c>
      <c r="E7" s="26">
        <v>6.1394260000000003</v>
      </c>
      <c r="F7" s="26">
        <v>102.3964445</v>
      </c>
      <c r="G7" s="26">
        <v>560.28204630000005</v>
      </c>
      <c r="H7" s="26">
        <v>0</v>
      </c>
      <c r="I7" s="26">
        <v>0</v>
      </c>
    </row>
    <row r="8" spans="1:9" s="4" customFormat="1" ht="17.25" customHeight="1" x14ac:dyDescent="0.2">
      <c r="A8" s="3" t="s">
        <v>164</v>
      </c>
      <c r="B8" s="26">
        <v>4004.28</v>
      </c>
      <c r="C8" s="26">
        <v>822.23</v>
      </c>
      <c r="D8" s="26">
        <v>12.98</v>
      </c>
      <c r="E8" s="26">
        <v>3.83</v>
      </c>
      <c r="F8" s="26">
        <v>46.87</v>
      </c>
      <c r="G8" s="26">
        <v>366.98</v>
      </c>
      <c r="H8" s="26">
        <v>0</v>
      </c>
      <c r="I8" s="26">
        <v>0</v>
      </c>
    </row>
    <row r="9" spans="1:9" s="4" customFormat="1" ht="17.25" customHeight="1" x14ac:dyDescent="0.2">
      <c r="A9" s="3" t="s">
        <v>165</v>
      </c>
      <c r="B9" s="26">
        <v>7547.3074850000003</v>
      </c>
      <c r="C9" s="26">
        <v>358.47644530000002</v>
      </c>
      <c r="D9" s="26">
        <v>2.079375E-2</v>
      </c>
      <c r="E9" s="26">
        <v>2.7767500000000001E-2</v>
      </c>
      <c r="F9" s="26">
        <v>124.1116725</v>
      </c>
      <c r="G9" s="26">
        <v>364.32937129999999</v>
      </c>
      <c r="H9" s="26">
        <v>0</v>
      </c>
      <c r="I9" s="26">
        <v>0</v>
      </c>
    </row>
    <row r="10" spans="1:9" s="4" customFormat="1" ht="17.25" customHeight="1" x14ac:dyDescent="0.2">
      <c r="A10" s="3" t="s">
        <v>166</v>
      </c>
      <c r="B10" s="26">
        <v>2875.24</v>
      </c>
      <c r="C10" s="26">
        <v>447.76</v>
      </c>
      <c r="D10" s="26">
        <v>8.57</v>
      </c>
      <c r="E10" s="26">
        <v>10.56</v>
      </c>
      <c r="F10" s="26">
        <v>214.28</v>
      </c>
      <c r="G10" s="26">
        <v>210.37</v>
      </c>
      <c r="H10" s="26">
        <v>0</v>
      </c>
      <c r="I10" s="26">
        <v>0</v>
      </c>
    </row>
    <row r="11" spans="1:9" s="4" customFormat="1" ht="17.25" customHeight="1" x14ac:dyDescent="0.2">
      <c r="A11" s="3" t="s">
        <v>167</v>
      </c>
      <c r="B11" s="26">
        <v>3000.8617187499999</v>
      </c>
      <c r="C11" s="26">
        <v>280.18010299999997</v>
      </c>
      <c r="D11" s="26">
        <v>0.81045924999999996</v>
      </c>
      <c r="E11" s="26">
        <v>1.9702299999999999</v>
      </c>
      <c r="F11" s="26">
        <v>394.61845099999999</v>
      </c>
      <c r="G11" s="26">
        <v>312.921605</v>
      </c>
      <c r="H11" s="26">
        <v>0</v>
      </c>
      <c r="I11" s="26">
        <v>0</v>
      </c>
    </row>
    <row r="12" spans="1:9" s="4" customFormat="1" ht="17.25" customHeight="1" x14ac:dyDescent="0.2">
      <c r="A12" s="3" t="s">
        <v>168</v>
      </c>
      <c r="B12" s="26">
        <v>1393.21881975</v>
      </c>
      <c r="C12" s="26">
        <v>220.94703874999999</v>
      </c>
      <c r="D12" s="26">
        <v>0.30547000000000002</v>
      </c>
      <c r="E12" s="26">
        <v>2.2367000000000001E-2</v>
      </c>
      <c r="F12" s="26">
        <v>921.46058925</v>
      </c>
      <c r="G12" s="26">
        <v>364.43842599999999</v>
      </c>
      <c r="H12" s="26">
        <v>0</v>
      </c>
      <c r="I12" s="26">
        <v>0</v>
      </c>
    </row>
    <row r="13" spans="1:9" s="4" customFormat="1" ht="13.5" customHeight="1" x14ac:dyDescent="0.2">
      <c r="A13" s="347" t="s">
        <v>106</v>
      </c>
      <c r="B13" s="347"/>
      <c r="C13" s="347"/>
      <c r="D13" s="347"/>
      <c r="E13" s="347"/>
      <c r="F13" s="347"/>
      <c r="G13" s="347"/>
      <c r="H13" s="347"/>
      <c r="I13" s="347"/>
    </row>
    <row r="14" spans="1:9" s="4" customFormat="1" ht="15" customHeight="1" x14ac:dyDescent="0.2">
      <c r="A14" s="347" t="s">
        <v>303</v>
      </c>
      <c r="B14" s="347"/>
      <c r="C14" s="347"/>
      <c r="D14" s="347"/>
      <c r="E14" s="347"/>
      <c r="F14" s="347"/>
      <c r="G14" s="347"/>
      <c r="H14" s="347"/>
      <c r="I14" s="347"/>
    </row>
  </sheetData>
  <mergeCells count="6">
    <mergeCell ref="A14:I14"/>
    <mergeCell ref="A1:I1"/>
    <mergeCell ref="A2:A3"/>
    <mergeCell ref="B2:E2"/>
    <mergeCell ref="F2:I2"/>
    <mergeCell ref="A13:I13"/>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2"/>
    <pageSetUpPr fitToPage="1"/>
  </sheetPr>
  <dimension ref="A1:N15"/>
  <sheetViews>
    <sheetView zoomScaleNormal="100" workbookViewId="0">
      <selection activeCell="I7" sqref="I7"/>
    </sheetView>
  </sheetViews>
  <sheetFormatPr defaultRowHeight="12.75" x14ac:dyDescent="0.2"/>
  <cols>
    <col min="1" max="1" width="12.140625" bestFit="1" customWidth="1"/>
    <col min="2" max="2" width="8.28515625" bestFit="1" customWidth="1"/>
    <col min="3" max="3" width="11.42578125" bestFit="1" customWidth="1"/>
    <col min="4" max="4" width="13" bestFit="1" customWidth="1"/>
    <col min="5" max="5" width="10.140625" bestFit="1" customWidth="1"/>
    <col min="6" max="6" width="12.7109375" bestFit="1" customWidth="1"/>
    <col min="7" max="7" width="11.42578125" bestFit="1" customWidth="1"/>
    <col min="8" max="8" width="12.7109375" bestFit="1" customWidth="1"/>
    <col min="9" max="9" width="8.28515625" bestFit="1" customWidth="1"/>
    <col min="10" max="10" width="14.140625" bestFit="1" customWidth="1"/>
    <col min="11" max="13" width="12.140625" bestFit="1" customWidth="1"/>
    <col min="14" max="14" width="10.5703125" bestFit="1" customWidth="1"/>
    <col min="15" max="15" width="6.28515625" bestFit="1" customWidth="1"/>
  </cols>
  <sheetData>
    <row r="1" spans="1:14" ht="15.75" customHeight="1" x14ac:dyDescent="0.2">
      <c r="A1" s="325" t="s">
        <v>54</v>
      </c>
      <c r="B1" s="325"/>
      <c r="C1" s="325"/>
      <c r="D1" s="325"/>
      <c r="E1" s="325"/>
      <c r="F1" s="325"/>
      <c r="G1" s="325"/>
      <c r="H1" s="325"/>
      <c r="I1" s="325"/>
      <c r="J1" s="325"/>
      <c r="K1" s="325"/>
      <c r="L1" s="325"/>
      <c r="M1" s="325"/>
    </row>
    <row r="2" spans="1:14" s="4" customFormat="1" ht="19.5" customHeight="1" x14ac:dyDescent="0.2">
      <c r="A2" s="329" t="s">
        <v>186</v>
      </c>
      <c r="B2" s="329" t="s">
        <v>278</v>
      </c>
      <c r="C2" s="349" t="s">
        <v>250</v>
      </c>
      <c r="D2" s="350"/>
      <c r="E2" s="350"/>
      <c r="F2" s="351"/>
      <c r="G2" s="349" t="s">
        <v>251</v>
      </c>
      <c r="H2" s="350"/>
      <c r="I2" s="350"/>
      <c r="J2" s="351"/>
      <c r="K2" s="349" t="s">
        <v>252</v>
      </c>
      <c r="L2" s="350"/>
      <c r="M2" s="350"/>
      <c r="N2" s="351"/>
    </row>
    <row r="3" spans="1:14" s="4" customFormat="1" ht="36" customHeight="1" x14ac:dyDescent="0.2">
      <c r="A3" s="396"/>
      <c r="B3" s="396"/>
      <c r="C3" s="349" t="s">
        <v>630</v>
      </c>
      <c r="D3" s="351"/>
      <c r="E3" s="345" t="s">
        <v>631</v>
      </c>
      <c r="F3" s="346"/>
      <c r="G3" s="349" t="s">
        <v>630</v>
      </c>
      <c r="H3" s="351"/>
      <c r="I3" s="345" t="s">
        <v>631</v>
      </c>
      <c r="J3" s="346"/>
      <c r="K3" s="349" t="s">
        <v>632</v>
      </c>
      <c r="L3" s="351"/>
      <c r="M3" s="349" t="s">
        <v>633</v>
      </c>
      <c r="N3" s="351"/>
    </row>
    <row r="4" spans="1:14" s="4" customFormat="1" ht="39" customHeight="1" x14ac:dyDescent="0.2">
      <c r="A4" s="330"/>
      <c r="B4" s="330"/>
      <c r="C4" s="9" t="s">
        <v>592</v>
      </c>
      <c r="D4" s="16" t="s">
        <v>634</v>
      </c>
      <c r="E4" s="9" t="s">
        <v>592</v>
      </c>
      <c r="F4" s="16" t="s">
        <v>634</v>
      </c>
      <c r="G4" s="17" t="s">
        <v>553</v>
      </c>
      <c r="H4" s="16" t="s">
        <v>634</v>
      </c>
      <c r="I4" s="17" t="s">
        <v>553</v>
      </c>
      <c r="J4" s="16" t="s">
        <v>594</v>
      </c>
      <c r="K4" s="9" t="s">
        <v>593</v>
      </c>
      <c r="L4" s="16" t="s">
        <v>634</v>
      </c>
      <c r="M4" s="9" t="s">
        <v>592</v>
      </c>
      <c r="N4" s="16" t="s">
        <v>594</v>
      </c>
    </row>
    <row r="5" spans="1:14" s="4" customFormat="1" ht="27" customHeight="1" x14ac:dyDescent="0.2">
      <c r="A5" s="3" t="s">
        <v>69</v>
      </c>
      <c r="B5" s="34">
        <v>242</v>
      </c>
      <c r="C5" s="41">
        <v>11345215</v>
      </c>
      <c r="D5" s="32">
        <v>223880.89240000001</v>
      </c>
      <c r="E5" s="26">
        <v>336</v>
      </c>
      <c r="F5" s="26">
        <v>6.3926999999999996</v>
      </c>
      <c r="G5" s="41">
        <v>16186719</v>
      </c>
      <c r="H5" s="32">
        <v>321208.12115949998</v>
      </c>
      <c r="I5" s="26">
        <v>41032</v>
      </c>
      <c r="J5" s="26">
        <v>781.14212050000003</v>
      </c>
      <c r="K5" s="26">
        <v>10648</v>
      </c>
      <c r="L5" s="26">
        <v>218.54813300000001</v>
      </c>
      <c r="M5" s="26">
        <v>0</v>
      </c>
      <c r="N5" s="26">
        <v>0</v>
      </c>
    </row>
    <row r="6" spans="1:14" s="4" customFormat="1" ht="27" customHeight="1" x14ac:dyDescent="0.2">
      <c r="A6" s="3" t="s">
        <v>70</v>
      </c>
      <c r="B6" s="34">
        <v>143</v>
      </c>
      <c r="C6" s="32">
        <v>3304456</v>
      </c>
      <c r="D6" s="26">
        <v>61847.116099999999</v>
      </c>
      <c r="E6" s="26">
        <v>12828</v>
      </c>
      <c r="F6" s="26">
        <v>245.21619960000001</v>
      </c>
      <c r="G6" s="32">
        <v>6454967</v>
      </c>
      <c r="H6" s="32">
        <v>122068.68521349999</v>
      </c>
      <c r="I6" s="26">
        <v>71700</v>
      </c>
      <c r="J6" s="26">
        <v>1369.6850999999999</v>
      </c>
      <c r="K6" s="26">
        <v>0</v>
      </c>
      <c r="L6" s="26">
        <v>0</v>
      </c>
      <c r="M6" s="26">
        <v>0</v>
      </c>
      <c r="N6" s="26">
        <v>0</v>
      </c>
    </row>
    <row r="7" spans="1:14" s="4" customFormat="1" ht="27" customHeight="1" x14ac:dyDescent="0.2">
      <c r="A7" s="3" t="s">
        <v>162</v>
      </c>
      <c r="B7" s="34">
        <v>19</v>
      </c>
      <c r="C7" s="32">
        <v>477406</v>
      </c>
      <c r="D7" s="26">
        <v>8979.4696999999996</v>
      </c>
      <c r="E7" s="26">
        <v>460</v>
      </c>
      <c r="F7" s="26">
        <v>8.5723760000000002</v>
      </c>
      <c r="G7" s="32">
        <v>1435453</v>
      </c>
      <c r="H7" s="26">
        <v>27039.272571500002</v>
      </c>
      <c r="I7" s="26">
        <v>63757</v>
      </c>
      <c r="J7" s="26">
        <v>1189.7053745000001</v>
      </c>
      <c r="K7" s="26">
        <v>0</v>
      </c>
      <c r="L7" s="26">
        <v>0</v>
      </c>
      <c r="M7" s="26">
        <v>0</v>
      </c>
      <c r="N7" s="26">
        <v>0</v>
      </c>
    </row>
    <row r="8" spans="1:14" s="4" customFormat="1" ht="27" customHeight="1" x14ac:dyDescent="0.2">
      <c r="A8" s="3" t="s">
        <v>163</v>
      </c>
      <c r="B8" s="34">
        <v>22</v>
      </c>
      <c r="C8" s="32">
        <v>426520</v>
      </c>
      <c r="D8" s="26">
        <v>7943.6571999999996</v>
      </c>
      <c r="E8" s="26">
        <v>4400</v>
      </c>
      <c r="F8" s="26">
        <v>82.043480000000002</v>
      </c>
      <c r="G8" s="32">
        <v>648029</v>
      </c>
      <c r="H8" s="26">
        <v>12087.967003</v>
      </c>
      <c r="I8" s="26">
        <v>46859</v>
      </c>
      <c r="J8" s="26">
        <v>874.84105550000004</v>
      </c>
      <c r="K8" s="26">
        <v>0</v>
      </c>
      <c r="L8" s="26">
        <v>0</v>
      </c>
      <c r="M8" s="26">
        <v>0</v>
      </c>
      <c r="N8" s="26">
        <v>0</v>
      </c>
    </row>
    <row r="9" spans="1:14" s="4" customFormat="1" ht="27" customHeight="1" x14ac:dyDescent="0.2">
      <c r="A9" s="3" t="s">
        <v>164</v>
      </c>
      <c r="B9" s="34">
        <v>21</v>
      </c>
      <c r="C9" s="32">
        <v>353456</v>
      </c>
      <c r="D9" s="26">
        <v>6561.9539999999997</v>
      </c>
      <c r="E9" s="26">
        <v>8237</v>
      </c>
      <c r="F9" s="26">
        <v>151.89979706</v>
      </c>
      <c r="G9" s="32">
        <v>459649</v>
      </c>
      <c r="H9" s="26">
        <v>8623.8254785000008</v>
      </c>
      <c r="I9" s="26">
        <v>40027</v>
      </c>
      <c r="J9" s="26">
        <v>754.71891700000003</v>
      </c>
      <c r="K9" s="26">
        <v>0</v>
      </c>
      <c r="L9" s="26">
        <v>0</v>
      </c>
      <c r="M9" s="26">
        <v>0</v>
      </c>
      <c r="N9" s="26">
        <v>0</v>
      </c>
    </row>
    <row r="10" spans="1:14" s="4" customFormat="1" ht="27" customHeight="1" x14ac:dyDescent="0.2">
      <c r="A10" s="3" t="s">
        <v>165</v>
      </c>
      <c r="B10" s="34">
        <v>22</v>
      </c>
      <c r="C10" s="32">
        <v>588862</v>
      </c>
      <c r="D10" s="26">
        <v>11056.945900000001</v>
      </c>
      <c r="E10" s="26">
        <v>9586</v>
      </c>
      <c r="F10" s="26">
        <v>182.55717772</v>
      </c>
      <c r="G10" s="32">
        <v>729014</v>
      </c>
      <c r="H10" s="26">
        <v>13944.553620500001</v>
      </c>
      <c r="I10" s="26">
        <v>78883</v>
      </c>
      <c r="J10" s="26">
        <v>1510.6960795</v>
      </c>
      <c r="K10" s="26">
        <v>0</v>
      </c>
      <c r="L10" s="26">
        <v>0</v>
      </c>
      <c r="M10" s="26">
        <v>0</v>
      </c>
      <c r="N10" s="26">
        <v>0</v>
      </c>
    </row>
    <row r="11" spans="1:14" s="4" customFormat="1" ht="27" customHeight="1" x14ac:dyDescent="0.2">
      <c r="A11" s="3" t="s">
        <v>166</v>
      </c>
      <c r="B11" s="34">
        <v>20</v>
      </c>
      <c r="C11" s="32">
        <v>565212</v>
      </c>
      <c r="D11" s="26">
        <v>10591.9393</v>
      </c>
      <c r="E11" s="26">
        <v>10025</v>
      </c>
      <c r="F11" s="26">
        <v>184.02538050000001</v>
      </c>
      <c r="G11" s="32">
        <v>964141</v>
      </c>
      <c r="H11" s="26">
        <v>18422.714456500002</v>
      </c>
      <c r="I11" s="26">
        <v>93108</v>
      </c>
      <c r="J11" s="26">
        <v>1765.1697354999999</v>
      </c>
      <c r="K11" s="26">
        <v>0</v>
      </c>
      <c r="L11" s="26">
        <v>0</v>
      </c>
      <c r="M11" s="26">
        <v>0</v>
      </c>
      <c r="N11" s="26">
        <v>0</v>
      </c>
    </row>
    <row r="12" spans="1:14" s="4" customFormat="1" ht="27" customHeight="1" x14ac:dyDescent="0.2">
      <c r="A12" s="3" t="s">
        <v>167</v>
      </c>
      <c r="B12" s="34">
        <v>18</v>
      </c>
      <c r="C12" s="32">
        <v>403384</v>
      </c>
      <c r="D12" s="26">
        <f>74899.492/10</f>
        <v>7489.9492</v>
      </c>
      <c r="E12" s="26">
        <v>1941</v>
      </c>
      <c r="F12" s="26">
        <v>36.652912319999999</v>
      </c>
      <c r="G12" s="32">
        <v>1028618</v>
      </c>
      <c r="H12" s="26">
        <v>19345.563767</v>
      </c>
      <c r="I12" s="26">
        <v>51510</v>
      </c>
      <c r="J12" s="26">
        <v>972.14823000000001</v>
      </c>
      <c r="K12" s="26">
        <v>0</v>
      </c>
      <c r="L12" s="26">
        <v>0</v>
      </c>
      <c r="M12" s="26">
        <v>0</v>
      </c>
      <c r="N12" s="26">
        <v>0</v>
      </c>
    </row>
    <row r="13" spans="1:14" s="4" customFormat="1" ht="27" customHeight="1" x14ac:dyDescent="0.2">
      <c r="A13" s="3" t="s">
        <v>168</v>
      </c>
      <c r="B13" s="34">
        <v>21</v>
      </c>
      <c r="C13" s="32">
        <v>489616</v>
      </c>
      <c r="D13" s="26">
        <v>9223.2000000000007</v>
      </c>
      <c r="E13" s="26">
        <v>12828</v>
      </c>
      <c r="F13" s="26">
        <v>245.21619960000001</v>
      </c>
      <c r="G13" s="32">
        <v>1190063</v>
      </c>
      <c r="H13" s="26">
        <v>22604.788316499998</v>
      </c>
      <c r="I13" s="26">
        <v>71700</v>
      </c>
      <c r="J13" s="26">
        <v>1369.6850999999999</v>
      </c>
      <c r="K13" s="26">
        <v>0</v>
      </c>
      <c r="L13" s="26">
        <v>0</v>
      </c>
      <c r="M13" s="26">
        <v>0</v>
      </c>
      <c r="N13" s="26">
        <v>0</v>
      </c>
    </row>
    <row r="14" spans="1:14" s="4" customFormat="1" ht="18" customHeight="1" x14ac:dyDescent="0.2">
      <c r="A14" s="347" t="s">
        <v>106</v>
      </c>
      <c r="B14" s="347"/>
      <c r="C14" s="347"/>
      <c r="D14" s="347"/>
      <c r="E14" s="347"/>
      <c r="F14" s="347"/>
      <c r="G14" s="347"/>
      <c r="H14" s="347"/>
      <c r="I14" s="347"/>
      <c r="J14" s="347"/>
      <c r="K14" s="347"/>
      <c r="L14" s="347"/>
      <c r="M14" s="347"/>
      <c r="N14" s="347"/>
    </row>
    <row r="15" spans="1:14" s="4" customFormat="1" ht="19.5" customHeight="1" x14ac:dyDescent="0.2">
      <c r="A15" s="347" t="s">
        <v>635</v>
      </c>
      <c r="B15" s="347"/>
      <c r="C15" s="347"/>
      <c r="D15" s="347"/>
      <c r="E15" s="347"/>
      <c r="F15" s="347"/>
      <c r="G15" s="347"/>
      <c r="H15" s="347"/>
      <c r="I15" s="347"/>
      <c r="J15" s="347"/>
      <c r="K15" s="347"/>
      <c r="L15" s="347"/>
      <c r="M15" s="347"/>
      <c r="N15" s="347"/>
    </row>
  </sheetData>
  <mergeCells count="14">
    <mergeCell ref="A15:N15"/>
    <mergeCell ref="A1:M1"/>
    <mergeCell ref="A2:A4"/>
    <mergeCell ref="B2:B4"/>
    <mergeCell ref="C2:F2"/>
    <mergeCell ref="G2:J2"/>
    <mergeCell ref="K2:N2"/>
    <mergeCell ref="C3:D3"/>
    <mergeCell ref="E3:F3"/>
    <mergeCell ref="G3:H3"/>
    <mergeCell ref="I3:J3"/>
    <mergeCell ref="K3:L3"/>
    <mergeCell ref="M3:N3"/>
    <mergeCell ref="A14:N14"/>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5"/>
  <sheetViews>
    <sheetView zoomScaleNormal="100" workbookViewId="0">
      <selection activeCell="H7" sqref="H7"/>
    </sheetView>
  </sheetViews>
  <sheetFormatPr defaultRowHeight="12.75" x14ac:dyDescent="0.2"/>
  <cols>
    <col min="1" max="1" width="14.7109375" bestFit="1" customWidth="1"/>
    <col min="2" max="2" width="16.5703125" bestFit="1" customWidth="1"/>
    <col min="3" max="6" width="12.140625" bestFit="1" customWidth="1"/>
    <col min="7" max="7" width="8" bestFit="1" customWidth="1"/>
    <col min="8" max="8" width="22.140625" bestFit="1" customWidth="1"/>
    <col min="9" max="9" width="4.7109375" bestFit="1" customWidth="1"/>
  </cols>
  <sheetData>
    <row r="1" spans="1:8" ht="15" customHeight="1" x14ac:dyDescent="0.2">
      <c r="A1" s="401" t="s">
        <v>636</v>
      </c>
      <c r="B1" s="401"/>
      <c r="C1" s="401"/>
      <c r="D1" s="401"/>
      <c r="E1" s="401"/>
      <c r="F1" s="401"/>
      <c r="G1" s="401"/>
      <c r="H1" s="401"/>
    </row>
    <row r="2" spans="1:8" s="4" customFormat="1" ht="18" customHeight="1" x14ac:dyDescent="0.2">
      <c r="A2" s="337" t="s">
        <v>186</v>
      </c>
      <c r="B2" s="349" t="s">
        <v>250</v>
      </c>
      <c r="C2" s="351"/>
      <c r="D2" s="349" t="s">
        <v>251</v>
      </c>
      <c r="E2" s="351"/>
      <c r="F2" s="349" t="s">
        <v>252</v>
      </c>
      <c r="G2" s="351"/>
    </row>
    <row r="3" spans="1:8" s="4" customFormat="1" ht="37.5" customHeight="1" x14ac:dyDescent="0.2">
      <c r="A3" s="339"/>
      <c r="B3" s="17" t="s">
        <v>561</v>
      </c>
      <c r="C3" s="9" t="s">
        <v>637</v>
      </c>
      <c r="D3" s="17" t="s">
        <v>561</v>
      </c>
      <c r="E3" s="9" t="s">
        <v>637</v>
      </c>
      <c r="F3" s="9" t="s">
        <v>638</v>
      </c>
      <c r="G3" s="9" t="s">
        <v>637</v>
      </c>
    </row>
    <row r="4" spans="1:8" s="4" customFormat="1" ht="18" customHeight="1" x14ac:dyDescent="0.2">
      <c r="A4" s="3" t="s">
        <v>69</v>
      </c>
      <c r="B4" s="68">
        <v>377.62848700000001</v>
      </c>
      <c r="C4" s="68">
        <v>14.766768000000001</v>
      </c>
      <c r="D4" s="68">
        <v>786.1560915</v>
      </c>
      <c r="E4" s="68">
        <v>26.764483720000001</v>
      </c>
      <c r="F4" s="69">
        <v>5.04E-2</v>
      </c>
      <c r="G4" s="69">
        <v>0</v>
      </c>
    </row>
    <row r="5" spans="1:8" s="4" customFormat="1" ht="18" customHeight="1" x14ac:dyDescent="0.2">
      <c r="A5" s="3" t="s">
        <v>70</v>
      </c>
      <c r="B5" s="68">
        <v>97.989446999999998</v>
      </c>
      <c r="C5" s="68">
        <v>3.4851899999999998</v>
      </c>
      <c r="D5" s="68">
        <v>336.90894700000001</v>
      </c>
      <c r="E5" s="68">
        <v>7.7782410400000002</v>
      </c>
      <c r="F5" s="315">
        <f>F6</f>
        <v>0</v>
      </c>
      <c r="G5" s="69">
        <v>0</v>
      </c>
    </row>
    <row r="6" spans="1:8" s="4" customFormat="1" ht="18" customHeight="1" x14ac:dyDescent="0.2">
      <c r="A6" s="3" t="s">
        <v>162</v>
      </c>
      <c r="B6" s="68">
        <v>16.23</v>
      </c>
      <c r="C6" s="68">
        <v>0.24</v>
      </c>
      <c r="D6" s="68">
        <v>66.713457000000005</v>
      </c>
      <c r="E6" s="68">
        <v>0.76758968000000005</v>
      </c>
      <c r="F6" s="315">
        <v>0</v>
      </c>
      <c r="G6" s="69">
        <v>0</v>
      </c>
    </row>
    <row r="7" spans="1:8" s="4" customFormat="1" ht="18" customHeight="1" x14ac:dyDescent="0.2">
      <c r="A7" s="3" t="s">
        <v>163</v>
      </c>
      <c r="B7" s="68">
        <v>11.584562999999999</v>
      </c>
      <c r="C7" s="68">
        <v>1.12124</v>
      </c>
      <c r="D7" s="68">
        <v>50.558770500000001</v>
      </c>
      <c r="E7" s="68">
        <v>2.2892792000000002</v>
      </c>
      <c r="F7" s="315">
        <v>0</v>
      </c>
      <c r="G7" s="69">
        <v>0</v>
      </c>
    </row>
    <row r="8" spans="1:8" s="4" customFormat="1" ht="18" customHeight="1" x14ac:dyDescent="0.2">
      <c r="A8" s="3" t="s">
        <v>164</v>
      </c>
      <c r="B8" s="68">
        <v>10.922114000000001</v>
      </c>
      <c r="C8" s="68">
        <v>0.66827000000000003</v>
      </c>
      <c r="D8" s="68">
        <v>28.1734115</v>
      </c>
      <c r="E8" s="68">
        <v>1.01911504</v>
      </c>
      <c r="F8" s="315">
        <v>0</v>
      </c>
      <c r="G8" s="69">
        <v>0</v>
      </c>
    </row>
    <row r="9" spans="1:8" s="4" customFormat="1" ht="18" customHeight="1" x14ac:dyDescent="0.2">
      <c r="A9" s="3" t="s">
        <v>165</v>
      </c>
      <c r="B9" s="68">
        <v>15.718726999999999</v>
      </c>
      <c r="C9" s="68">
        <v>0.53747699999999998</v>
      </c>
      <c r="D9" s="68">
        <v>34.566626499999998</v>
      </c>
      <c r="E9" s="68">
        <v>1.0004758</v>
      </c>
      <c r="F9" s="315">
        <v>0</v>
      </c>
      <c r="G9" s="69">
        <v>0</v>
      </c>
    </row>
    <row r="10" spans="1:8" s="4" customFormat="1" ht="18" customHeight="1" x14ac:dyDescent="0.2">
      <c r="A10" s="3" t="s">
        <v>166</v>
      </c>
      <c r="B10" s="68">
        <v>14.152948</v>
      </c>
      <c r="C10" s="68">
        <v>0.10484400000000001</v>
      </c>
      <c r="D10" s="68">
        <v>44.860392500000003</v>
      </c>
      <c r="E10" s="68">
        <v>0.37230096000000001</v>
      </c>
      <c r="F10" s="315">
        <v>0</v>
      </c>
      <c r="G10" s="69">
        <v>0</v>
      </c>
    </row>
    <row r="11" spans="1:8" s="4" customFormat="1" ht="18" customHeight="1" x14ac:dyDescent="0.2">
      <c r="A11" s="3" t="s">
        <v>167</v>
      </c>
      <c r="B11" s="68">
        <v>16.805185000000002</v>
      </c>
      <c r="C11" s="68">
        <v>0.55408000000000002</v>
      </c>
      <c r="D11" s="68">
        <v>54.627719999999997</v>
      </c>
      <c r="E11" s="68">
        <v>1.6622869600000001</v>
      </c>
      <c r="F11" s="315">
        <v>0</v>
      </c>
      <c r="G11" s="69">
        <v>0</v>
      </c>
    </row>
    <row r="12" spans="1:8" s="4" customFormat="1" ht="18" customHeight="1" x14ac:dyDescent="0.2">
      <c r="A12" s="3" t="s">
        <v>168</v>
      </c>
      <c r="B12" s="68">
        <v>12.571749000000001</v>
      </c>
      <c r="C12" s="68">
        <v>0.25975300000000001</v>
      </c>
      <c r="D12" s="68">
        <v>57.408569</v>
      </c>
      <c r="E12" s="68">
        <v>0.66719340000000005</v>
      </c>
      <c r="F12" s="315">
        <v>0</v>
      </c>
      <c r="G12" s="69">
        <v>0</v>
      </c>
    </row>
    <row r="13" spans="1:8" s="4" customFormat="1" ht="19.5" customHeight="1" x14ac:dyDescent="0.2">
      <c r="A13" s="327" t="s">
        <v>106</v>
      </c>
      <c r="B13" s="327"/>
      <c r="C13" s="327"/>
      <c r="D13" s="327"/>
      <c r="E13" s="327"/>
      <c r="F13" s="327"/>
      <c r="G13" s="327"/>
    </row>
    <row r="14" spans="1:8" s="4" customFormat="1" ht="18" customHeight="1" x14ac:dyDescent="0.2">
      <c r="A14" s="327" t="s">
        <v>639</v>
      </c>
      <c r="B14" s="327"/>
      <c r="C14" s="327"/>
      <c r="D14" s="327"/>
      <c r="E14" s="327"/>
      <c r="F14" s="327"/>
      <c r="G14" s="327"/>
    </row>
    <row r="15" spans="1:8" s="4" customFormat="1" ht="28.35" customHeight="1" x14ac:dyDescent="0.2"/>
  </sheetData>
  <mergeCells count="7">
    <mergeCell ref="A14:G14"/>
    <mergeCell ref="A1:H1"/>
    <mergeCell ref="A2:A3"/>
    <mergeCell ref="B2:C2"/>
    <mergeCell ref="D2:E2"/>
    <mergeCell ref="F2:G2"/>
    <mergeCell ref="A13:G13"/>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4"/>
  <sheetViews>
    <sheetView zoomScaleNormal="100" workbookViewId="0">
      <selection activeCell="D2" sqref="D2"/>
    </sheetView>
  </sheetViews>
  <sheetFormatPr defaultRowHeight="12.75" x14ac:dyDescent="0.2"/>
  <cols>
    <col min="1" max="6" width="12.140625" bestFit="1" customWidth="1"/>
    <col min="7" max="7" width="4.85546875" bestFit="1" customWidth="1"/>
  </cols>
  <sheetData>
    <row r="1" spans="1:6" ht="15" customHeight="1" x14ac:dyDescent="0.2">
      <c r="A1" s="359" t="s">
        <v>56</v>
      </c>
      <c r="B1" s="359"/>
      <c r="C1" s="359"/>
      <c r="D1" s="359"/>
    </row>
    <row r="2" spans="1:6" s="4" customFormat="1" ht="51" customHeight="1" x14ac:dyDescent="0.2">
      <c r="A2" s="9" t="s">
        <v>243</v>
      </c>
      <c r="B2" s="10" t="s">
        <v>640</v>
      </c>
      <c r="C2" s="10" t="s">
        <v>1114</v>
      </c>
      <c r="D2" s="10" t="s">
        <v>1115</v>
      </c>
      <c r="E2" s="9" t="s">
        <v>641</v>
      </c>
      <c r="F2" s="9" t="s">
        <v>642</v>
      </c>
    </row>
    <row r="3" spans="1:6" s="4" customFormat="1" ht="18" customHeight="1" x14ac:dyDescent="0.2">
      <c r="A3" s="3" t="s">
        <v>69</v>
      </c>
      <c r="B3" s="32">
        <v>1728359.54</v>
      </c>
      <c r="C3" s="32">
        <v>1583678.77</v>
      </c>
      <c r="D3" s="32">
        <v>144680.76999999999</v>
      </c>
      <c r="E3" s="34">
        <v>22465.57</v>
      </c>
      <c r="F3" s="34">
        <v>253652.92</v>
      </c>
    </row>
    <row r="4" spans="1:6" s="4" customFormat="1" ht="18" customHeight="1" x14ac:dyDescent="0.2">
      <c r="A4" s="3" t="s">
        <v>70</v>
      </c>
      <c r="B4" s="32">
        <v>921074.56</v>
      </c>
      <c r="C4" s="32">
        <v>1034737.33</v>
      </c>
      <c r="D4" s="26">
        <v>-113662.77</v>
      </c>
      <c r="E4" s="34">
        <v>-16180.41</v>
      </c>
      <c r="F4" s="34">
        <v>237472.51</v>
      </c>
    </row>
    <row r="5" spans="1:6" s="4" customFormat="1" ht="18" customHeight="1" x14ac:dyDescent="0.2">
      <c r="A5" s="3" t="s">
        <v>162</v>
      </c>
      <c r="B5" s="32">
        <v>134718.56</v>
      </c>
      <c r="C5" s="32">
        <v>150280.04</v>
      </c>
      <c r="D5" s="26">
        <v>-15561.48</v>
      </c>
      <c r="E5" s="34">
        <v>-2352.6799999999998</v>
      </c>
      <c r="F5" s="34">
        <v>251300.24</v>
      </c>
    </row>
    <row r="6" spans="1:6" s="4" customFormat="1" ht="18" customHeight="1" x14ac:dyDescent="0.2">
      <c r="A6" s="3" t="s">
        <v>163</v>
      </c>
      <c r="B6" s="32">
        <v>127492.24</v>
      </c>
      <c r="C6" s="32">
        <v>157267.82</v>
      </c>
      <c r="D6" s="26">
        <v>-29775.58</v>
      </c>
      <c r="E6" s="34">
        <v>-4409.97</v>
      </c>
      <c r="F6" s="34">
        <v>246890.27</v>
      </c>
    </row>
    <row r="7" spans="1:6" s="4" customFormat="1" ht="18" customHeight="1" x14ac:dyDescent="0.2">
      <c r="A7" s="3" t="s">
        <v>164</v>
      </c>
      <c r="B7" s="32">
        <v>145149.57</v>
      </c>
      <c r="C7" s="32">
        <v>160944.54</v>
      </c>
      <c r="D7" s="26">
        <v>-15794.97</v>
      </c>
      <c r="E7" s="34">
        <v>-2322.1799999999998</v>
      </c>
      <c r="F7" s="34">
        <v>244568.09</v>
      </c>
    </row>
    <row r="8" spans="1:6" s="4" customFormat="1" ht="18" customHeight="1" x14ac:dyDescent="0.2">
      <c r="A8" s="3" t="s">
        <v>165</v>
      </c>
      <c r="B8" s="32">
        <v>128610.93</v>
      </c>
      <c r="C8" s="32">
        <v>126346.99</v>
      </c>
      <c r="D8" s="26">
        <v>2263.94</v>
      </c>
      <c r="E8" s="34">
        <v>329.85</v>
      </c>
      <c r="F8" s="34">
        <v>244897.94</v>
      </c>
    </row>
    <row r="9" spans="1:6" s="4" customFormat="1" ht="18" customHeight="1" x14ac:dyDescent="0.2">
      <c r="A9" s="3" t="s">
        <v>166</v>
      </c>
      <c r="B9" s="32">
        <v>119546.48</v>
      </c>
      <c r="C9" s="32">
        <v>114400.94</v>
      </c>
      <c r="D9" s="26">
        <v>5145.54</v>
      </c>
      <c r="E9" s="34">
        <v>762.47</v>
      </c>
      <c r="F9" s="34">
        <v>245660.41</v>
      </c>
    </row>
    <row r="10" spans="1:6" s="4" customFormat="1" ht="18" customHeight="1" x14ac:dyDescent="0.2">
      <c r="A10" s="3" t="s">
        <v>167</v>
      </c>
      <c r="B10" s="32">
        <v>131050.1</v>
      </c>
      <c r="C10" s="32">
        <v>152084.64000000001</v>
      </c>
      <c r="D10" s="26">
        <v>-21034.54</v>
      </c>
      <c r="E10" s="34">
        <v>-2906.71</v>
      </c>
      <c r="F10" s="34">
        <v>242753.7</v>
      </c>
    </row>
    <row r="11" spans="1:6" s="4" customFormat="1" ht="18" customHeight="1" x14ac:dyDescent="0.2">
      <c r="A11" s="3" t="s">
        <v>168</v>
      </c>
      <c r="B11" s="32">
        <v>134506.68</v>
      </c>
      <c r="C11" s="32">
        <v>173412.36</v>
      </c>
      <c r="D11" s="26">
        <v>-38905.68</v>
      </c>
      <c r="E11" s="34">
        <v>-5281.19</v>
      </c>
      <c r="F11" s="34">
        <v>237472.51</v>
      </c>
    </row>
    <row r="12" spans="1:6" s="4" customFormat="1" ht="18.75" customHeight="1" x14ac:dyDescent="0.2">
      <c r="A12" s="347" t="s">
        <v>295</v>
      </c>
      <c r="B12" s="347"/>
      <c r="C12" s="347"/>
      <c r="D12" s="347"/>
      <c r="E12" s="347"/>
      <c r="F12" s="347"/>
    </row>
    <row r="13" spans="1:6" s="4" customFormat="1" ht="18" customHeight="1" x14ac:dyDescent="0.2">
      <c r="A13" s="347" t="s">
        <v>643</v>
      </c>
      <c r="B13" s="347"/>
      <c r="C13" s="347"/>
      <c r="D13" s="347"/>
      <c r="E13" s="347"/>
      <c r="F13" s="347"/>
    </row>
    <row r="14" spans="1:6" s="4" customFormat="1" ht="28.35" customHeight="1" x14ac:dyDescent="0.2"/>
  </sheetData>
  <mergeCells count="3">
    <mergeCell ref="A1:D1"/>
    <mergeCell ref="A12:F12"/>
    <mergeCell ref="A13:F13"/>
  </mergeCells>
  <pageMargins left="0.78431372549019618" right="0.78431372549019618" top="0.98039215686274517" bottom="0.98039215686274517" header="0.50980392156862753" footer="0.50980392156862753"/>
  <pageSetup paperSize="9" orientation="portrait" useFirstPageNumber="1"/>
  <headerFooter alignWithMargins="0"/>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
  <sheetViews>
    <sheetView zoomScaleNormal="100" workbookViewId="0">
      <selection activeCell="G5" sqref="G5"/>
    </sheetView>
  </sheetViews>
  <sheetFormatPr defaultRowHeight="12.75" x14ac:dyDescent="0.2"/>
  <cols>
    <col min="1" max="1" width="14.85546875" style="84" customWidth="1"/>
    <col min="2" max="5" width="14.7109375" style="84" customWidth="1"/>
    <col min="6" max="6" width="16.42578125" style="84" customWidth="1"/>
    <col min="7" max="7" width="46.140625" style="84" customWidth="1"/>
    <col min="8" max="8" width="4.7109375" style="84" customWidth="1"/>
    <col min="9" max="16384" width="9.140625" style="84"/>
  </cols>
  <sheetData>
    <row r="1" spans="1:7" s="85" customFormat="1" ht="33" customHeight="1" x14ac:dyDescent="0.2">
      <c r="A1" s="434" t="s">
        <v>644</v>
      </c>
      <c r="B1" s="434"/>
      <c r="C1" s="434"/>
      <c r="D1" s="434"/>
      <c r="E1" s="434"/>
      <c r="F1" s="434"/>
      <c r="G1" s="316"/>
    </row>
    <row r="2" spans="1:7" s="85" customFormat="1" ht="125.25" customHeight="1" x14ac:dyDescent="0.2">
      <c r="A2" s="96" t="s">
        <v>186</v>
      </c>
      <c r="B2" s="94" t="s">
        <v>645</v>
      </c>
      <c r="C2" s="94" t="s">
        <v>646</v>
      </c>
      <c r="D2" s="94" t="s">
        <v>647</v>
      </c>
      <c r="E2" s="94" t="s">
        <v>648</v>
      </c>
      <c r="F2" s="94" t="s">
        <v>649</v>
      </c>
    </row>
    <row r="3" spans="1:7" s="85" customFormat="1" ht="18" customHeight="1" x14ac:dyDescent="0.2">
      <c r="A3" s="93" t="s">
        <v>69</v>
      </c>
      <c r="B3" s="92">
        <v>106403</v>
      </c>
      <c r="C3" s="92">
        <v>102726</v>
      </c>
      <c r="D3" s="92">
        <v>3148349</v>
      </c>
      <c r="E3" s="95">
        <v>3.4</v>
      </c>
      <c r="F3" s="95">
        <v>3.3</v>
      </c>
    </row>
    <row r="4" spans="1:7" s="85" customFormat="1" ht="18" customHeight="1" x14ac:dyDescent="0.2">
      <c r="A4" s="93" t="s">
        <v>70</v>
      </c>
      <c r="B4" s="91">
        <v>66587</v>
      </c>
      <c r="C4" s="91">
        <v>65147</v>
      </c>
      <c r="D4" s="92">
        <v>2982324</v>
      </c>
      <c r="E4" s="95">
        <v>2.2000000000000002</v>
      </c>
      <c r="F4" s="95">
        <v>2.2000000000000002</v>
      </c>
    </row>
    <row r="5" spans="1:7" s="85" customFormat="1" ht="18" customHeight="1" x14ac:dyDescent="0.2">
      <c r="A5" s="93" t="s">
        <v>162</v>
      </c>
      <c r="B5" s="92">
        <v>100245</v>
      </c>
      <c r="C5" s="91">
        <v>99595</v>
      </c>
      <c r="D5" s="92">
        <v>3319175</v>
      </c>
      <c r="E5" s="95">
        <v>3</v>
      </c>
      <c r="F5" s="95">
        <v>3</v>
      </c>
    </row>
    <row r="6" spans="1:7" s="85" customFormat="1" ht="18" customHeight="1" x14ac:dyDescent="0.2">
      <c r="A6" s="93" t="s">
        <v>163</v>
      </c>
      <c r="B6" s="91">
        <v>93497</v>
      </c>
      <c r="C6" s="91">
        <v>89974</v>
      </c>
      <c r="D6" s="92">
        <v>3177685</v>
      </c>
      <c r="E6" s="95">
        <v>2.9</v>
      </c>
      <c r="F6" s="95">
        <v>2.8</v>
      </c>
    </row>
    <row r="7" spans="1:7" s="85" customFormat="1" ht="18" customHeight="1" x14ac:dyDescent="0.2">
      <c r="A7" s="93" t="s">
        <v>164</v>
      </c>
      <c r="B7" s="91">
        <v>83688</v>
      </c>
      <c r="C7" s="91">
        <v>80279</v>
      </c>
      <c r="D7" s="92">
        <v>3188252</v>
      </c>
      <c r="E7" s="95">
        <v>2.6</v>
      </c>
      <c r="F7" s="95">
        <v>2.5</v>
      </c>
    </row>
    <row r="8" spans="1:7" s="85" customFormat="1" ht="18" customHeight="1" x14ac:dyDescent="0.2">
      <c r="A8" s="93" t="s">
        <v>165</v>
      </c>
      <c r="B8" s="91">
        <v>80341</v>
      </c>
      <c r="C8" s="91">
        <v>76769</v>
      </c>
      <c r="D8" s="92">
        <v>3334518</v>
      </c>
      <c r="E8" s="95">
        <v>2.4</v>
      </c>
      <c r="F8" s="95">
        <v>2.2999999999999998</v>
      </c>
    </row>
    <row r="9" spans="1:7" s="85" customFormat="1" ht="18" customHeight="1" x14ac:dyDescent="0.2">
      <c r="A9" s="93" t="s">
        <v>166</v>
      </c>
      <c r="B9" s="91">
        <v>84647</v>
      </c>
      <c r="C9" s="91">
        <v>80882</v>
      </c>
      <c r="D9" s="92">
        <v>3431511</v>
      </c>
      <c r="E9" s="95">
        <v>2.5</v>
      </c>
      <c r="F9" s="95">
        <v>2.4</v>
      </c>
    </row>
    <row r="10" spans="1:7" s="85" customFormat="1" ht="18" customHeight="1" x14ac:dyDescent="0.2">
      <c r="A10" s="93" t="s">
        <v>167</v>
      </c>
      <c r="B10" s="91">
        <v>79548</v>
      </c>
      <c r="C10" s="91">
        <v>75641</v>
      </c>
      <c r="D10" s="92">
        <v>3138334</v>
      </c>
      <c r="E10" s="95">
        <v>2.5</v>
      </c>
      <c r="F10" s="95">
        <v>2.4</v>
      </c>
    </row>
    <row r="11" spans="1:7" s="85" customFormat="1" ht="18" customHeight="1" x14ac:dyDescent="0.2">
      <c r="A11" s="93" t="s">
        <v>168</v>
      </c>
      <c r="B11" s="91">
        <v>66587</v>
      </c>
      <c r="C11" s="91">
        <v>65147</v>
      </c>
      <c r="D11" s="92">
        <v>2982324</v>
      </c>
      <c r="E11" s="95">
        <v>2.2000000000000002</v>
      </c>
      <c r="F11" s="95">
        <v>2.2000000000000002</v>
      </c>
    </row>
    <row r="12" spans="1:7" s="85" customFormat="1" ht="45.75" customHeight="1" x14ac:dyDescent="0.2">
      <c r="A12" s="433" t="s">
        <v>650</v>
      </c>
      <c r="B12" s="433"/>
      <c r="C12" s="433"/>
      <c r="D12" s="433"/>
      <c r="E12" s="433"/>
      <c r="F12" s="433"/>
    </row>
    <row r="13" spans="1:7" s="85" customFormat="1" ht="13.5" customHeight="1" x14ac:dyDescent="0.2">
      <c r="A13" s="360" t="s">
        <v>295</v>
      </c>
      <c r="B13" s="360"/>
      <c r="C13" s="360"/>
      <c r="D13" s="360"/>
      <c r="E13" s="360"/>
      <c r="F13" s="360"/>
    </row>
    <row r="14" spans="1:7" s="85" customFormat="1" ht="13.5" customHeight="1" x14ac:dyDescent="0.2">
      <c r="A14" s="360" t="s">
        <v>137</v>
      </c>
      <c r="B14" s="360"/>
      <c r="C14" s="360"/>
      <c r="D14" s="360"/>
      <c r="E14" s="360"/>
      <c r="F14" s="360"/>
    </row>
    <row r="15" spans="1:7" s="85" customFormat="1" ht="28.35" customHeight="1" x14ac:dyDescent="0.2"/>
  </sheetData>
  <mergeCells count="4">
    <mergeCell ref="A12:F12"/>
    <mergeCell ref="A13:F13"/>
    <mergeCell ref="A14:F14"/>
    <mergeCell ref="A1:F1"/>
  </mergeCells>
  <pageMargins left="0.78431372549019618" right="0.78431372549019618" top="0.98039215686274517" bottom="0.98039215686274517" header="0.50980392156862753" footer="0.50980392156862753"/>
  <pageSetup paperSize="9" orientation="landscape" r:id="rId1"/>
  <headerFooter alignWithMargins="0"/>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C16"/>
  <sheetViews>
    <sheetView zoomScaleNormal="100" workbookViewId="0">
      <selection activeCell="A16" sqref="A16:Z16"/>
    </sheetView>
  </sheetViews>
  <sheetFormatPr defaultRowHeight="12.75" x14ac:dyDescent="0.2"/>
  <cols>
    <col min="1" max="1" width="11.7109375" bestFit="1" customWidth="1"/>
    <col min="2" max="2" width="7" bestFit="1" customWidth="1"/>
    <col min="3" max="3" width="9.7109375" bestFit="1" customWidth="1"/>
    <col min="4" max="4" width="7" bestFit="1" customWidth="1"/>
    <col min="5" max="5" width="10" bestFit="1" customWidth="1"/>
    <col min="6" max="6" width="7" bestFit="1" customWidth="1"/>
    <col min="7" max="7" width="10.5703125" bestFit="1" customWidth="1"/>
    <col min="8" max="8" width="6.5703125" bestFit="1" customWidth="1"/>
    <col min="9" max="9" width="10" bestFit="1" customWidth="1"/>
    <col min="10" max="10" width="7.42578125" bestFit="1" customWidth="1"/>
    <col min="11" max="11" width="9.7109375" bestFit="1" customWidth="1"/>
    <col min="12" max="12" width="6.85546875" bestFit="1" customWidth="1"/>
    <col min="13" max="13" width="9.5703125" bestFit="1" customWidth="1"/>
    <col min="14" max="14" width="6.85546875" bestFit="1" customWidth="1"/>
    <col min="15" max="15" width="12.42578125" bestFit="1" customWidth="1"/>
    <col min="16" max="16" width="7" bestFit="1" customWidth="1"/>
    <col min="17" max="17" width="10.7109375" bestFit="1" customWidth="1"/>
    <col min="18" max="18" width="6.7109375" bestFit="1" customWidth="1"/>
    <col min="19" max="19" width="10.140625" bestFit="1" customWidth="1"/>
    <col min="20" max="20" width="6.5703125" bestFit="1" customWidth="1"/>
    <col min="21" max="21" width="12.42578125" bestFit="1" customWidth="1"/>
    <col min="22" max="22" width="6.5703125" bestFit="1" customWidth="1"/>
    <col min="23" max="23" width="10.28515625" bestFit="1" customWidth="1"/>
    <col min="24" max="24" width="6.7109375" bestFit="1" customWidth="1"/>
    <col min="25" max="25" width="10.140625" bestFit="1" customWidth="1"/>
    <col min="26" max="26" width="6.5703125" bestFit="1" customWidth="1"/>
    <col min="27" max="27" width="10.85546875" bestFit="1" customWidth="1"/>
    <col min="28" max="28" width="6.7109375" bestFit="1" customWidth="1"/>
    <col min="29" max="29" width="12.85546875" bestFit="1" customWidth="1"/>
    <col min="30" max="30" width="4.7109375" bestFit="1" customWidth="1"/>
  </cols>
  <sheetData>
    <row r="1" spans="1:29" ht="15" customHeight="1" x14ac:dyDescent="0.2">
      <c r="A1" s="359" t="s">
        <v>58</v>
      </c>
      <c r="B1" s="359"/>
      <c r="C1" s="359"/>
      <c r="D1" s="359"/>
      <c r="E1" s="359"/>
      <c r="F1" s="359"/>
      <c r="G1" s="359"/>
      <c r="H1" s="359"/>
      <c r="I1" s="359"/>
      <c r="J1" s="359"/>
      <c r="K1" s="359"/>
      <c r="L1" s="359"/>
      <c r="M1" s="359"/>
      <c r="N1" s="359"/>
      <c r="O1" s="359"/>
      <c r="P1" s="359"/>
      <c r="Q1" s="359"/>
      <c r="R1" s="359"/>
      <c r="S1" s="359"/>
      <c r="T1" s="359"/>
      <c r="U1" s="359"/>
      <c r="V1" s="359"/>
      <c r="W1" s="359"/>
      <c r="X1" s="359"/>
      <c r="Y1" s="359"/>
      <c r="Z1" s="359"/>
    </row>
    <row r="2" spans="1:29" s="4" customFormat="1" ht="51" customHeight="1" x14ac:dyDescent="0.2">
      <c r="A2" s="329" t="s">
        <v>651</v>
      </c>
      <c r="B2" s="349" t="s">
        <v>652</v>
      </c>
      <c r="C2" s="351"/>
      <c r="D2" s="345" t="s">
        <v>653</v>
      </c>
      <c r="E2" s="346"/>
      <c r="F2" s="345" t="s">
        <v>654</v>
      </c>
      <c r="G2" s="346"/>
      <c r="H2" s="345" t="s">
        <v>655</v>
      </c>
      <c r="I2" s="346"/>
      <c r="J2" s="349" t="s">
        <v>656</v>
      </c>
      <c r="K2" s="351"/>
      <c r="L2" s="349" t="s">
        <v>657</v>
      </c>
      <c r="M2" s="351"/>
      <c r="N2" s="345" t="s">
        <v>658</v>
      </c>
      <c r="O2" s="346"/>
      <c r="P2" s="349" t="s">
        <v>659</v>
      </c>
      <c r="Q2" s="351"/>
      <c r="R2" s="349" t="s">
        <v>333</v>
      </c>
      <c r="S2" s="351"/>
      <c r="T2" s="345" t="s">
        <v>660</v>
      </c>
      <c r="U2" s="346"/>
      <c r="V2" s="345" t="s">
        <v>661</v>
      </c>
      <c r="W2" s="346"/>
      <c r="X2" s="345" t="s">
        <v>662</v>
      </c>
      <c r="Y2" s="346"/>
      <c r="Z2" s="349" t="s">
        <v>327</v>
      </c>
      <c r="AA2" s="351"/>
      <c r="AB2" s="349" t="s">
        <v>156</v>
      </c>
      <c r="AC2" s="351"/>
    </row>
    <row r="3" spans="1:29" s="4" customFormat="1" ht="51.75" customHeight="1" x14ac:dyDescent="0.2">
      <c r="A3" s="330"/>
      <c r="B3" s="9" t="s">
        <v>663</v>
      </c>
      <c r="C3" s="10" t="s">
        <v>161</v>
      </c>
      <c r="D3" s="9" t="s">
        <v>663</v>
      </c>
      <c r="E3" s="10" t="s">
        <v>198</v>
      </c>
      <c r="F3" s="9" t="s">
        <v>663</v>
      </c>
      <c r="G3" s="10" t="s">
        <v>198</v>
      </c>
      <c r="H3" s="9" t="s">
        <v>663</v>
      </c>
      <c r="I3" s="10" t="s">
        <v>198</v>
      </c>
      <c r="J3" s="9" t="s">
        <v>663</v>
      </c>
      <c r="K3" s="10" t="s">
        <v>198</v>
      </c>
      <c r="L3" s="9" t="s">
        <v>663</v>
      </c>
      <c r="M3" s="10" t="s">
        <v>198</v>
      </c>
      <c r="N3" s="9" t="s">
        <v>663</v>
      </c>
      <c r="O3" s="10" t="s">
        <v>198</v>
      </c>
      <c r="P3" s="9" t="s">
        <v>663</v>
      </c>
      <c r="Q3" s="10" t="s">
        <v>198</v>
      </c>
      <c r="R3" s="9" t="s">
        <v>663</v>
      </c>
      <c r="S3" s="10" t="s">
        <v>198</v>
      </c>
      <c r="T3" s="9" t="s">
        <v>663</v>
      </c>
      <c r="U3" s="10" t="s">
        <v>198</v>
      </c>
      <c r="V3" s="9" t="s">
        <v>663</v>
      </c>
      <c r="W3" s="10" t="s">
        <v>198</v>
      </c>
      <c r="X3" s="9" t="s">
        <v>663</v>
      </c>
      <c r="Y3" s="10" t="s">
        <v>198</v>
      </c>
      <c r="Z3" s="9" t="s">
        <v>663</v>
      </c>
      <c r="AA3" s="10" t="s">
        <v>198</v>
      </c>
      <c r="AB3" s="9" t="s">
        <v>663</v>
      </c>
      <c r="AC3" s="10" t="s">
        <v>198</v>
      </c>
    </row>
    <row r="4" spans="1:29" s="4" customFormat="1" ht="18" customHeight="1" x14ac:dyDescent="0.2">
      <c r="A4" s="3" t="s">
        <v>69</v>
      </c>
      <c r="B4" s="26">
        <v>9326</v>
      </c>
      <c r="C4" s="32">
        <v>3148349.085</v>
      </c>
      <c r="D4" s="11">
        <v>64</v>
      </c>
      <c r="E4" s="32">
        <v>295547.78999999998</v>
      </c>
      <c r="F4" s="26">
        <v>1651</v>
      </c>
      <c r="G4" s="32">
        <v>733301.51</v>
      </c>
      <c r="H4" s="26">
        <v>188</v>
      </c>
      <c r="I4" s="26">
        <v>31419.8</v>
      </c>
      <c r="J4" s="26">
        <v>23</v>
      </c>
      <c r="K4" s="26">
        <v>2424.31</v>
      </c>
      <c r="L4" s="26">
        <v>415</v>
      </c>
      <c r="M4" s="26">
        <v>3249.11</v>
      </c>
      <c r="N4" s="26">
        <v>1541</v>
      </c>
      <c r="O4" s="32">
        <v>1978171.26</v>
      </c>
      <c r="P4" s="26">
        <v>459</v>
      </c>
      <c r="Q4" s="26">
        <v>87064.84</v>
      </c>
      <c r="R4" s="26">
        <v>114</v>
      </c>
      <c r="S4" s="32">
        <v>352781.54</v>
      </c>
      <c r="T4" s="11">
        <v>856</v>
      </c>
      <c r="U4" s="32">
        <v>1578986.835</v>
      </c>
      <c r="V4" s="11">
        <v>120</v>
      </c>
      <c r="W4" s="32">
        <v>332925.09000000003</v>
      </c>
      <c r="X4" s="11">
        <v>27</v>
      </c>
      <c r="Y4" s="32">
        <v>109009.14</v>
      </c>
      <c r="Z4" s="26">
        <v>15580</v>
      </c>
      <c r="AA4" s="32">
        <v>662457.83559999999</v>
      </c>
      <c r="AB4" s="26">
        <v>30364</v>
      </c>
      <c r="AC4" s="32">
        <v>9315688.1449999996</v>
      </c>
    </row>
    <row r="5" spans="1:29" s="4" customFormat="1" ht="18" customHeight="1" x14ac:dyDescent="0.2">
      <c r="A5" s="3" t="s">
        <v>70</v>
      </c>
      <c r="B5" s="26">
        <v>9408</v>
      </c>
      <c r="C5" s="32">
        <v>2982324.31</v>
      </c>
      <c r="D5" s="11">
        <v>64</v>
      </c>
      <c r="E5" s="32">
        <v>313508.23</v>
      </c>
      <c r="F5" s="26">
        <v>1722</v>
      </c>
      <c r="G5" s="32">
        <v>755553.45</v>
      </c>
      <c r="H5" s="26">
        <v>193</v>
      </c>
      <c r="I5" s="26">
        <v>33329.9</v>
      </c>
      <c r="J5" s="26">
        <v>23</v>
      </c>
      <c r="K5" s="26">
        <v>1797.3</v>
      </c>
      <c r="L5" s="26">
        <v>517</v>
      </c>
      <c r="M5" s="26">
        <v>3110.65</v>
      </c>
      <c r="N5" s="26">
        <v>1677</v>
      </c>
      <c r="O5" s="32">
        <v>2074606.41</v>
      </c>
      <c r="P5" s="26">
        <v>479</v>
      </c>
      <c r="Q5" s="26">
        <v>90299.78</v>
      </c>
      <c r="R5" s="26">
        <v>119</v>
      </c>
      <c r="S5" s="32">
        <v>355589.63</v>
      </c>
      <c r="T5" s="11">
        <v>823</v>
      </c>
      <c r="U5" s="32">
        <v>1605831.42</v>
      </c>
      <c r="V5" s="11">
        <v>120</v>
      </c>
      <c r="W5" s="32">
        <v>378002.27</v>
      </c>
      <c r="X5" s="11">
        <v>25</v>
      </c>
      <c r="Y5" s="26">
        <v>63074.5</v>
      </c>
      <c r="Z5" s="26">
        <v>17840</v>
      </c>
      <c r="AA5" s="32">
        <v>697079.79</v>
      </c>
      <c r="AB5" s="26">
        <v>33010</v>
      </c>
      <c r="AC5" s="32">
        <v>9354107.6400000006</v>
      </c>
    </row>
    <row r="6" spans="1:29" s="4" customFormat="1" ht="18" customHeight="1" x14ac:dyDescent="0.2">
      <c r="A6" s="3" t="s">
        <v>162</v>
      </c>
      <c r="B6" s="26">
        <v>9349</v>
      </c>
      <c r="C6" s="32">
        <v>3319175.15</v>
      </c>
      <c r="D6" s="11">
        <v>64</v>
      </c>
      <c r="E6" s="32">
        <v>308800.90000000002</v>
      </c>
      <c r="F6" s="26">
        <v>1669</v>
      </c>
      <c r="G6" s="32">
        <v>775454.44</v>
      </c>
      <c r="H6" s="26">
        <v>191</v>
      </c>
      <c r="I6" s="26">
        <v>31842.35</v>
      </c>
      <c r="J6" s="26">
        <v>23</v>
      </c>
      <c r="K6" s="26">
        <v>2618.65</v>
      </c>
      <c r="L6" s="26">
        <v>427</v>
      </c>
      <c r="M6" s="26">
        <v>3438.26</v>
      </c>
      <c r="N6" s="26">
        <v>1515</v>
      </c>
      <c r="O6" s="32">
        <v>2146009.67</v>
      </c>
      <c r="P6" s="26">
        <v>456</v>
      </c>
      <c r="Q6" s="26">
        <v>91500.63</v>
      </c>
      <c r="R6" s="26">
        <v>115</v>
      </c>
      <c r="S6" s="32">
        <v>380738.39</v>
      </c>
      <c r="T6" s="11">
        <v>857</v>
      </c>
      <c r="U6" s="32">
        <v>1642073.98</v>
      </c>
      <c r="V6" s="11">
        <v>120</v>
      </c>
      <c r="W6" s="32">
        <v>339999.29</v>
      </c>
      <c r="X6" s="11">
        <v>27</v>
      </c>
      <c r="Y6" s="32">
        <v>118420.16</v>
      </c>
      <c r="Z6" s="26">
        <v>15883</v>
      </c>
      <c r="AA6" s="32">
        <v>689143.47</v>
      </c>
      <c r="AB6" s="26">
        <v>30696</v>
      </c>
      <c r="AC6" s="32">
        <v>9849215.3399999999</v>
      </c>
    </row>
    <row r="7" spans="1:29" s="4" customFormat="1" ht="18" customHeight="1" x14ac:dyDescent="0.2">
      <c r="A7" s="3" t="s">
        <v>163</v>
      </c>
      <c r="B7" s="26">
        <v>9333</v>
      </c>
      <c r="C7" s="32">
        <v>3177684.6</v>
      </c>
      <c r="D7" s="11">
        <v>64</v>
      </c>
      <c r="E7" s="32">
        <v>312863.48</v>
      </c>
      <c r="F7" s="26">
        <v>1672</v>
      </c>
      <c r="G7" s="32">
        <v>770218.53</v>
      </c>
      <c r="H7" s="26">
        <v>191</v>
      </c>
      <c r="I7" s="32">
        <v>138558.64000000001</v>
      </c>
      <c r="J7" s="26">
        <v>23</v>
      </c>
      <c r="K7" s="26">
        <v>2668.31</v>
      </c>
      <c r="L7" s="26">
        <v>440</v>
      </c>
      <c r="M7" s="26">
        <v>3333.06</v>
      </c>
      <c r="N7" s="26">
        <v>1580</v>
      </c>
      <c r="O7" s="32">
        <v>2111430.83</v>
      </c>
      <c r="P7" s="26">
        <v>464</v>
      </c>
      <c r="Q7" s="26">
        <v>88886.44</v>
      </c>
      <c r="R7" s="26">
        <v>115</v>
      </c>
      <c r="S7" s="32">
        <v>381097.86</v>
      </c>
      <c r="T7" s="11">
        <v>857</v>
      </c>
      <c r="U7" s="32">
        <v>1609844.18</v>
      </c>
      <c r="V7" s="11">
        <v>120</v>
      </c>
      <c r="W7" s="32">
        <v>344887.12</v>
      </c>
      <c r="X7" s="11">
        <v>27</v>
      </c>
      <c r="Y7" s="32">
        <v>115740.77</v>
      </c>
      <c r="Z7" s="26">
        <v>16190</v>
      </c>
      <c r="AA7" s="32">
        <v>693734.91</v>
      </c>
      <c r="AB7" s="26">
        <v>31076</v>
      </c>
      <c r="AC7" s="32">
        <v>9750948.7300000004</v>
      </c>
    </row>
    <row r="8" spans="1:29" s="4" customFormat="1" ht="18" customHeight="1" x14ac:dyDescent="0.2">
      <c r="A8" s="3" t="s">
        <v>164</v>
      </c>
      <c r="B8" s="26">
        <v>9347</v>
      </c>
      <c r="C8" s="32">
        <v>3188252.07</v>
      </c>
      <c r="D8" s="11">
        <v>64</v>
      </c>
      <c r="E8" s="32">
        <v>309592.12979091803</v>
      </c>
      <c r="F8" s="26">
        <v>1690</v>
      </c>
      <c r="G8" s="32">
        <v>766045.58</v>
      </c>
      <c r="H8" s="26">
        <v>191</v>
      </c>
      <c r="I8" s="26">
        <v>30493.257324900002</v>
      </c>
      <c r="J8" s="26">
        <v>23</v>
      </c>
      <c r="K8" s="26">
        <v>2634.02</v>
      </c>
      <c r="L8" s="26">
        <v>448</v>
      </c>
      <c r="M8" s="26">
        <v>3260.74</v>
      </c>
      <c r="N8" s="26">
        <v>1633</v>
      </c>
      <c r="O8" s="32">
        <v>2072703.94</v>
      </c>
      <c r="P8" s="26">
        <v>468</v>
      </c>
      <c r="Q8" s="26">
        <v>88657.06</v>
      </c>
      <c r="R8" s="26">
        <v>116</v>
      </c>
      <c r="S8" s="32">
        <v>349157.24</v>
      </c>
      <c r="T8" s="11">
        <v>859</v>
      </c>
      <c r="U8" s="32">
        <v>1610770.98</v>
      </c>
      <c r="V8" s="11">
        <v>120</v>
      </c>
      <c r="W8" s="32">
        <v>352534.73</v>
      </c>
      <c r="X8" s="11">
        <v>27</v>
      </c>
      <c r="Y8" s="32">
        <v>107443.48</v>
      </c>
      <c r="Z8" s="26">
        <v>16566</v>
      </c>
      <c r="AA8" s="32">
        <v>692213.93</v>
      </c>
      <c r="AB8" s="26">
        <v>31552</v>
      </c>
      <c r="AC8" s="32">
        <v>9573759.1571158208</v>
      </c>
    </row>
    <row r="9" spans="1:29" s="4" customFormat="1" ht="18" customHeight="1" x14ac:dyDescent="0.2">
      <c r="A9" s="3" t="s">
        <v>165</v>
      </c>
      <c r="B9" s="26">
        <v>9356</v>
      </c>
      <c r="C9" s="32">
        <v>3334518.58</v>
      </c>
      <c r="D9" s="11">
        <v>64</v>
      </c>
      <c r="E9" s="32">
        <v>322500.25</v>
      </c>
      <c r="F9" s="26">
        <v>1689</v>
      </c>
      <c r="G9" s="32">
        <v>808673.55</v>
      </c>
      <c r="H9" s="26">
        <v>191</v>
      </c>
      <c r="I9" s="26">
        <v>30528.38</v>
      </c>
      <c r="J9" s="26">
        <v>23</v>
      </c>
      <c r="K9" s="26">
        <v>2312.91</v>
      </c>
      <c r="L9" s="26">
        <v>459</v>
      </c>
      <c r="M9" s="26">
        <v>3400.27</v>
      </c>
      <c r="N9" s="26">
        <v>1647</v>
      </c>
      <c r="O9" s="32">
        <v>2207950.9700000002</v>
      </c>
      <c r="P9" s="26">
        <v>465</v>
      </c>
      <c r="Q9" s="26">
        <v>90761.83</v>
      </c>
      <c r="R9" s="26">
        <v>116</v>
      </c>
      <c r="S9" s="32">
        <v>365212.58</v>
      </c>
      <c r="T9" s="11">
        <v>863</v>
      </c>
      <c r="U9" s="32">
        <v>1673735.35</v>
      </c>
      <c r="V9" s="11">
        <v>120</v>
      </c>
      <c r="W9" s="32">
        <v>358241.89</v>
      </c>
      <c r="X9" s="11">
        <v>25</v>
      </c>
      <c r="Y9" s="26">
        <v>64494.080000000002</v>
      </c>
      <c r="Z9" s="26">
        <v>16692</v>
      </c>
      <c r="AA9" s="32">
        <v>701946.6</v>
      </c>
      <c r="AB9" s="26">
        <v>31710</v>
      </c>
      <c r="AC9" s="32">
        <v>9964277.2400000002</v>
      </c>
    </row>
    <row r="10" spans="1:29" s="4" customFormat="1" ht="18" customHeight="1" x14ac:dyDescent="0.2">
      <c r="A10" s="3" t="s">
        <v>166</v>
      </c>
      <c r="B10" s="26">
        <v>9375</v>
      </c>
      <c r="C10" s="32">
        <v>3431511.13</v>
      </c>
      <c r="D10" s="11">
        <v>64</v>
      </c>
      <c r="E10" s="32">
        <v>339837.62</v>
      </c>
      <c r="F10" s="26">
        <v>1699</v>
      </c>
      <c r="G10" s="32">
        <v>848766.12</v>
      </c>
      <c r="H10" s="26">
        <v>193</v>
      </c>
      <c r="I10" s="26">
        <v>31153.82</v>
      </c>
      <c r="J10" s="26">
        <v>23</v>
      </c>
      <c r="K10" s="26">
        <v>2056.85</v>
      </c>
      <c r="L10" s="26">
        <v>478</v>
      </c>
      <c r="M10" s="26">
        <v>3527.42</v>
      </c>
      <c r="N10" s="26">
        <v>1671</v>
      </c>
      <c r="O10" s="32">
        <v>2239800.17</v>
      </c>
      <c r="P10" s="26">
        <v>470</v>
      </c>
      <c r="Q10" s="26">
        <v>91898.59</v>
      </c>
      <c r="R10" s="26">
        <v>118</v>
      </c>
      <c r="S10" s="32">
        <v>369399.71</v>
      </c>
      <c r="T10" s="11">
        <v>865</v>
      </c>
      <c r="U10" s="32">
        <v>1723166.04</v>
      </c>
      <c r="V10" s="11">
        <v>120</v>
      </c>
      <c r="W10" s="32">
        <v>366199.32</v>
      </c>
      <c r="X10" s="11">
        <v>25</v>
      </c>
      <c r="Y10" s="26">
        <v>70176.240000000005</v>
      </c>
      <c r="Z10" s="26">
        <v>17264</v>
      </c>
      <c r="AA10" s="32">
        <v>719663.44</v>
      </c>
      <c r="AB10" s="26">
        <v>32365</v>
      </c>
      <c r="AC10" s="41">
        <v>10237156.470000001</v>
      </c>
    </row>
    <row r="11" spans="1:29" s="4" customFormat="1" ht="18" customHeight="1" x14ac:dyDescent="0.2">
      <c r="A11" s="3" t="s">
        <v>167</v>
      </c>
      <c r="B11" s="26">
        <v>9382</v>
      </c>
      <c r="C11" s="32">
        <v>3138333.9</v>
      </c>
      <c r="D11" s="11">
        <v>64</v>
      </c>
      <c r="E11" s="32">
        <v>324869.57</v>
      </c>
      <c r="F11" s="26">
        <v>1714</v>
      </c>
      <c r="G11" s="32">
        <v>753575.56</v>
      </c>
      <c r="H11" s="26">
        <v>193</v>
      </c>
      <c r="I11" s="26">
        <v>31290.02</v>
      </c>
      <c r="J11" s="26">
        <v>23</v>
      </c>
      <c r="K11" s="26">
        <v>1825.5</v>
      </c>
      <c r="L11" s="26">
        <v>485</v>
      </c>
      <c r="M11" s="26">
        <v>3205.65</v>
      </c>
      <c r="N11" s="26">
        <v>1671</v>
      </c>
      <c r="O11" s="32">
        <v>2049229.85</v>
      </c>
      <c r="P11" s="26">
        <v>477</v>
      </c>
      <c r="Q11" s="26">
        <v>91616.4</v>
      </c>
      <c r="R11" s="26">
        <v>118</v>
      </c>
      <c r="S11" s="32">
        <v>343971.63</v>
      </c>
      <c r="T11" s="11">
        <v>871</v>
      </c>
      <c r="U11" s="32">
        <v>1640476.63</v>
      </c>
      <c r="V11" s="11">
        <v>120</v>
      </c>
      <c r="W11" s="32">
        <v>371562.34</v>
      </c>
      <c r="X11" s="11">
        <v>25</v>
      </c>
      <c r="Y11" s="26">
        <v>65535.15</v>
      </c>
      <c r="Z11" s="26">
        <v>17441</v>
      </c>
      <c r="AA11" s="32">
        <v>690463.23</v>
      </c>
      <c r="AB11" s="26">
        <v>32584</v>
      </c>
      <c r="AC11" s="32">
        <v>9505955.4299999997</v>
      </c>
    </row>
    <row r="12" spans="1:29" s="4" customFormat="1" ht="18" customHeight="1" x14ac:dyDescent="0.2">
      <c r="A12" s="3" t="s">
        <v>664</v>
      </c>
      <c r="B12" s="26">
        <v>9408</v>
      </c>
      <c r="C12" s="32">
        <v>2982324.31</v>
      </c>
      <c r="D12" s="11">
        <v>64</v>
      </c>
      <c r="E12" s="32">
        <v>313508.23</v>
      </c>
      <c r="F12" s="26">
        <v>1722</v>
      </c>
      <c r="G12" s="32">
        <v>755553.45</v>
      </c>
      <c r="H12" s="26">
        <v>193</v>
      </c>
      <c r="I12" s="26">
        <v>33329.9</v>
      </c>
      <c r="J12" s="26">
        <v>23</v>
      </c>
      <c r="K12" s="26">
        <v>1797.3</v>
      </c>
      <c r="L12" s="26">
        <v>517</v>
      </c>
      <c r="M12" s="26">
        <v>3110.65</v>
      </c>
      <c r="N12" s="26">
        <v>1677</v>
      </c>
      <c r="O12" s="32">
        <v>2074606.41</v>
      </c>
      <c r="P12" s="26">
        <v>479</v>
      </c>
      <c r="Q12" s="26">
        <v>90299.78</v>
      </c>
      <c r="R12" s="26">
        <v>119</v>
      </c>
      <c r="S12" s="32">
        <v>355589.63</v>
      </c>
      <c r="T12" s="11">
        <v>823</v>
      </c>
      <c r="U12" s="32">
        <v>1605831.42</v>
      </c>
      <c r="V12" s="11">
        <v>120</v>
      </c>
      <c r="W12" s="32">
        <v>378002.27</v>
      </c>
      <c r="X12" s="11">
        <v>25</v>
      </c>
      <c r="Y12" s="26">
        <v>63074.5</v>
      </c>
      <c r="Z12" s="26">
        <v>17840</v>
      </c>
      <c r="AA12" s="32">
        <v>697079.79</v>
      </c>
      <c r="AB12" s="26">
        <v>33010</v>
      </c>
      <c r="AC12" s="32">
        <v>9354107.6400000006</v>
      </c>
    </row>
    <row r="13" spans="1:29" s="4" customFormat="1" ht="14.25" customHeight="1" x14ac:dyDescent="0.2">
      <c r="A13" s="347" t="s">
        <v>665</v>
      </c>
      <c r="B13" s="347"/>
      <c r="C13" s="347"/>
      <c r="D13" s="347"/>
      <c r="E13" s="347"/>
      <c r="F13" s="347"/>
      <c r="G13" s="347"/>
      <c r="H13" s="347"/>
      <c r="I13" s="347"/>
      <c r="J13" s="347"/>
      <c r="K13" s="347"/>
      <c r="L13" s="347"/>
      <c r="M13" s="347"/>
      <c r="N13" s="347"/>
      <c r="O13" s="347"/>
      <c r="P13" s="347"/>
      <c r="Q13" s="347"/>
      <c r="R13" s="347"/>
      <c r="S13" s="347"/>
      <c r="T13" s="347"/>
      <c r="U13" s="347"/>
      <c r="V13" s="347"/>
      <c r="W13" s="347"/>
      <c r="X13" s="347"/>
      <c r="Y13" s="347"/>
      <c r="Z13" s="347"/>
    </row>
    <row r="14" spans="1:29" s="4" customFormat="1" ht="13.5" customHeight="1" x14ac:dyDescent="0.2">
      <c r="A14" s="347" t="s">
        <v>666</v>
      </c>
      <c r="B14" s="347"/>
      <c r="C14" s="347"/>
      <c r="D14" s="347"/>
      <c r="E14" s="347"/>
      <c r="F14" s="347"/>
      <c r="G14" s="347"/>
      <c r="H14" s="347"/>
      <c r="I14" s="347"/>
      <c r="J14" s="347"/>
      <c r="K14" s="347"/>
      <c r="L14" s="347"/>
      <c r="M14" s="347"/>
      <c r="N14" s="347"/>
      <c r="O14" s="347"/>
      <c r="P14" s="347"/>
      <c r="Q14" s="347"/>
      <c r="R14" s="347"/>
      <c r="S14" s="347"/>
      <c r="T14" s="347"/>
      <c r="U14" s="347"/>
      <c r="V14" s="347"/>
      <c r="W14" s="347"/>
      <c r="X14" s="347"/>
      <c r="Y14" s="347"/>
      <c r="Z14" s="347"/>
    </row>
    <row r="15" spans="1:29" s="4" customFormat="1" ht="13.5" customHeight="1" x14ac:dyDescent="0.2">
      <c r="A15" s="347" t="s">
        <v>106</v>
      </c>
      <c r="B15" s="347"/>
      <c r="C15" s="347"/>
      <c r="D15" s="347"/>
      <c r="E15" s="347"/>
      <c r="F15" s="347"/>
      <c r="G15" s="347"/>
      <c r="H15" s="347"/>
      <c r="I15" s="347"/>
      <c r="J15" s="347"/>
      <c r="K15" s="347"/>
      <c r="L15" s="347"/>
      <c r="M15" s="347"/>
      <c r="N15" s="347"/>
      <c r="O15" s="347"/>
      <c r="P15" s="347"/>
      <c r="Q15" s="347"/>
      <c r="R15" s="347"/>
      <c r="S15" s="347"/>
      <c r="T15" s="347"/>
      <c r="U15" s="347"/>
      <c r="V15" s="347"/>
      <c r="W15" s="347"/>
      <c r="X15" s="347"/>
      <c r="Y15" s="347"/>
      <c r="Z15" s="347"/>
    </row>
    <row r="16" spans="1:29" s="4" customFormat="1" ht="13.5" customHeight="1" x14ac:dyDescent="0.2">
      <c r="A16" s="347" t="s">
        <v>667</v>
      </c>
      <c r="B16" s="347"/>
      <c r="C16" s="347"/>
      <c r="D16" s="347"/>
      <c r="E16" s="347"/>
      <c r="F16" s="347"/>
      <c r="G16" s="347"/>
      <c r="H16" s="347"/>
      <c r="I16" s="347"/>
      <c r="J16" s="347"/>
      <c r="K16" s="347"/>
      <c r="L16" s="347"/>
      <c r="M16" s="347"/>
      <c r="N16" s="347"/>
      <c r="O16" s="347"/>
      <c r="P16" s="347"/>
      <c r="Q16" s="347"/>
      <c r="R16" s="347"/>
      <c r="S16" s="347"/>
      <c r="T16" s="347"/>
      <c r="U16" s="347"/>
      <c r="V16" s="347"/>
      <c r="W16" s="347"/>
      <c r="X16" s="347"/>
      <c r="Y16" s="347"/>
      <c r="Z16" s="347"/>
    </row>
  </sheetData>
  <mergeCells count="20">
    <mergeCell ref="AB2:AC2"/>
    <mergeCell ref="A1:Z1"/>
    <mergeCell ref="A2:A3"/>
    <mergeCell ref="B2:C2"/>
    <mergeCell ref="D2:E2"/>
    <mergeCell ref="F2:G2"/>
    <mergeCell ref="H2:I2"/>
    <mergeCell ref="J2:K2"/>
    <mergeCell ref="L2:M2"/>
    <mergeCell ref="N2:O2"/>
    <mergeCell ref="A13:Z13"/>
    <mergeCell ref="A14:Z14"/>
    <mergeCell ref="A15:Z15"/>
    <mergeCell ref="A16:Z16"/>
    <mergeCell ref="R2:S2"/>
    <mergeCell ref="T2:U2"/>
    <mergeCell ref="V2:W2"/>
    <mergeCell ref="X2:Y2"/>
    <mergeCell ref="Z2:AA2"/>
    <mergeCell ref="P2:Q2"/>
  </mergeCells>
  <pageMargins left="0.78431372549019618" right="0.78431372549019618" top="0.98039215686274517" bottom="0.98039215686274517" header="0.50980392156862753" footer="0.50980392156862753"/>
  <pageSetup paperSize="9" scale="51" orientation="landscape" useFirstPageNumber="1" r:id="rId1"/>
  <headerFooter alignWithMargins="0"/>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4"/>
  <sheetViews>
    <sheetView zoomScaleNormal="100" workbookViewId="0">
      <selection activeCell="A14" sqref="A14:E14"/>
    </sheetView>
  </sheetViews>
  <sheetFormatPr defaultRowHeight="12.75" x14ac:dyDescent="0.2"/>
  <cols>
    <col min="1" max="11" width="14.7109375" bestFit="1" customWidth="1"/>
    <col min="12" max="12" width="4.7109375" bestFit="1" customWidth="1"/>
  </cols>
  <sheetData>
    <row r="1" spans="1:11" ht="13.5" customHeight="1" x14ac:dyDescent="0.2">
      <c r="A1" s="435" t="s">
        <v>668</v>
      </c>
      <c r="B1" s="435"/>
      <c r="C1" s="435"/>
      <c r="D1" s="435"/>
      <c r="E1" s="435"/>
    </row>
    <row r="2" spans="1:11" s="4" customFormat="1" ht="16.5" customHeight="1" x14ac:dyDescent="0.2">
      <c r="A2" s="337" t="s">
        <v>153</v>
      </c>
      <c r="B2" s="331" t="s">
        <v>669</v>
      </c>
      <c r="C2" s="382"/>
      <c r="D2" s="332"/>
      <c r="E2" s="349" t="s">
        <v>670</v>
      </c>
      <c r="F2" s="350"/>
      <c r="G2" s="351"/>
      <c r="H2" s="331" t="s">
        <v>671</v>
      </c>
      <c r="I2" s="382"/>
      <c r="J2" s="332"/>
      <c r="K2" s="402" t="s">
        <v>672</v>
      </c>
    </row>
    <row r="3" spans="1:11" s="4" customFormat="1" ht="27.75" customHeight="1" x14ac:dyDescent="0.2">
      <c r="A3" s="339"/>
      <c r="B3" s="9" t="s">
        <v>673</v>
      </c>
      <c r="C3" s="9" t="s">
        <v>674</v>
      </c>
      <c r="D3" s="9" t="s">
        <v>156</v>
      </c>
      <c r="E3" s="9" t="s">
        <v>673</v>
      </c>
      <c r="F3" s="9" t="s">
        <v>674</v>
      </c>
      <c r="G3" s="9" t="s">
        <v>156</v>
      </c>
      <c r="H3" s="9" t="s">
        <v>673</v>
      </c>
      <c r="I3" s="9" t="s">
        <v>674</v>
      </c>
      <c r="J3" s="9" t="s">
        <v>156</v>
      </c>
      <c r="K3" s="403"/>
    </row>
    <row r="4" spans="1:11" s="4" customFormat="1" ht="18" customHeight="1" x14ac:dyDescent="0.2">
      <c r="A4" s="3" t="s">
        <v>69</v>
      </c>
      <c r="B4" s="41">
        <v>17382188.937598199</v>
      </c>
      <c r="C4" s="32">
        <v>3616463.0173009299</v>
      </c>
      <c r="D4" s="41">
        <v>20998651.954899099</v>
      </c>
      <c r="E4" s="41">
        <v>17153718.1371799</v>
      </c>
      <c r="F4" s="32">
        <v>3573137.2169523002</v>
      </c>
      <c r="G4" s="41">
        <v>20726855.354132202</v>
      </c>
      <c r="H4" s="32">
        <v>228470.800418256</v>
      </c>
      <c r="I4" s="26">
        <v>43325.800348627003</v>
      </c>
      <c r="J4" s="32">
        <v>271796.60076688201</v>
      </c>
      <c r="K4" s="32">
        <v>2136035.7519891299</v>
      </c>
    </row>
    <row r="5" spans="1:11" s="4" customFormat="1" ht="18" customHeight="1" x14ac:dyDescent="0.2">
      <c r="A5" s="3" t="s">
        <v>70</v>
      </c>
      <c r="B5" s="41">
        <v>11224591.707118399</v>
      </c>
      <c r="C5" s="32">
        <v>2707758.3544931002</v>
      </c>
      <c r="D5" s="41">
        <v>13932350.0616115</v>
      </c>
      <c r="E5" s="41">
        <v>11205291.2515276</v>
      </c>
      <c r="F5" s="32">
        <v>2645764.2822513399</v>
      </c>
      <c r="G5" s="41">
        <v>13851055.5337789</v>
      </c>
      <c r="H5" s="26">
        <v>19300.455590777001</v>
      </c>
      <c r="I5" s="26">
        <v>61994.072241765003</v>
      </c>
      <c r="J5" s="26">
        <v>81294.527832541004</v>
      </c>
      <c r="K5" s="32">
        <v>2223559.9199040802</v>
      </c>
    </row>
    <row r="6" spans="1:11" s="4" customFormat="1" ht="18" customHeight="1" x14ac:dyDescent="0.2">
      <c r="A6" s="3" t="s">
        <v>162</v>
      </c>
      <c r="B6" s="32">
        <v>1416279.7660000001</v>
      </c>
      <c r="C6" s="32">
        <v>302048.59039999999</v>
      </c>
      <c r="D6" s="32">
        <v>1718328.3559999999</v>
      </c>
      <c r="E6" s="32">
        <v>1312070.3459999999</v>
      </c>
      <c r="F6" s="32">
        <v>268829.3676</v>
      </c>
      <c r="G6" s="32">
        <v>1580899.7139999999</v>
      </c>
      <c r="H6" s="32">
        <v>104209.4192</v>
      </c>
      <c r="I6" s="26">
        <v>33219.222835</v>
      </c>
      <c r="J6" s="32">
        <v>137428.64199999999</v>
      </c>
      <c r="K6" s="32">
        <v>2325505.2149999999</v>
      </c>
    </row>
    <row r="7" spans="1:11" s="4" customFormat="1" ht="18" customHeight="1" x14ac:dyDescent="0.2">
      <c r="A7" s="3" t="s">
        <v>163</v>
      </c>
      <c r="B7" s="32">
        <v>1580004.09256196</v>
      </c>
      <c r="C7" s="32">
        <v>358422.45319356001</v>
      </c>
      <c r="D7" s="32">
        <v>1938426.54615552</v>
      </c>
      <c r="E7" s="32">
        <v>1626220.7075958</v>
      </c>
      <c r="F7" s="32">
        <v>362206.82733723999</v>
      </c>
      <c r="G7" s="32">
        <v>1988427.5345330399</v>
      </c>
      <c r="H7" s="26">
        <v>-46216.614233840002</v>
      </c>
      <c r="I7" s="26">
        <v>-3784.3741786800001</v>
      </c>
      <c r="J7" s="26">
        <v>-50000.98837752</v>
      </c>
      <c r="K7" s="32">
        <v>2259578.3408380798</v>
      </c>
    </row>
    <row r="8" spans="1:11" s="4" customFormat="1" ht="18" customHeight="1" x14ac:dyDescent="0.2">
      <c r="A8" s="3" t="s">
        <v>164</v>
      </c>
      <c r="B8" s="32">
        <v>1687434.78922306</v>
      </c>
      <c r="C8" s="32">
        <v>381015.27117361699</v>
      </c>
      <c r="D8" s="32">
        <v>2068450.0603966799</v>
      </c>
      <c r="E8" s="32">
        <v>1651020.53020082</v>
      </c>
      <c r="F8" s="32">
        <v>370954.26343081403</v>
      </c>
      <c r="G8" s="32">
        <v>2021974.79363164</v>
      </c>
      <c r="H8" s="26">
        <v>36414.259022238999</v>
      </c>
      <c r="I8" s="26">
        <v>10061.007742804</v>
      </c>
      <c r="J8" s="26">
        <v>46475.266765043001</v>
      </c>
      <c r="K8" s="32">
        <v>2286400.4995154501</v>
      </c>
    </row>
    <row r="9" spans="1:11" s="4" customFormat="1" ht="18" customHeight="1" x14ac:dyDescent="0.2">
      <c r="A9" s="3" t="s">
        <v>165</v>
      </c>
      <c r="B9" s="32">
        <v>1799448.54255172</v>
      </c>
      <c r="C9" s="32">
        <v>401957.654185049</v>
      </c>
      <c r="D9" s="32">
        <v>2201406.1967367702</v>
      </c>
      <c r="E9" s="32">
        <v>1835653.2608665901</v>
      </c>
      <c r="F9" s="32">
        <v>398380.98202869599</v>
      </c>
      <c r="G9" s="32">
        <v>2234034.24289528</v>
      </c>
      <c r="H9" s="26">
        <v>-36204.718314869002</v>
      </c>
      <c r="I9" s="26">
        <v>3576.672156353</v>
      </c>
      <c r="J9" s="26">
        <v>-32628.046158516001</v>
      </c>
      <c r="K9" s="32">
        <v>2305538.1783008701</v>
      </c>
    </row>
    <row r="10" spans="1:11" s="4" customFormat="1" ht="18" customHeight="1" x14ac:dyDescent="0.2">
      <c r="A10" s="3" t="s">
        <v>166</v>
      </c>
      <c r="B10" s="32">
        <v>1622019.75972244</v>
      </c>
      <c r="C10" s="32">
        <v>357759.54662877799</v>
      </c>
      <c r="D10" s="32">
        <v>1979779.30635121</v>
      </c>
      <c r="E10" s="32">
        <v>1481851.2532011</v>
      </c>
      <c r="F10" s="32">
        <v>323279.09830014099</v>
      </c>
      <c r="G10" s="32">
        <v>1805130.3515012399</v>
      </c>
      <c r="H10" s="32">
        <v>140168.50652134299</v>
      </c>
      <c r="I10" s="26">
        <v>34480.448328635001</v>
      </c>
      <c r="J10" s="32">
        <v>174648.95484997801</v>
      </c>
      <c r="K10" s="32">
        <v>2520429.7517707399</v>
      </c>
    </row>
    <row r="11" spans="1:11" s="4" customFormat="1" ht="18" customHeight="1" x14ac:dyDescent="0.2">
      <c r="A11" s="3" t="s">
        <v>167</v>
      </c>
      <c r="B11" s="32">
        <v>1361955.46907206</v>
      </c>
      <c r="C11" s="32">
        <v>331024.75384053699</v>
      </c>
      <c r="D11" s="32">
        <v>1692980.2229126201</v>
      </c>
      <c r="E11" s="32">
        <v>1560352.3679168201</v>
      </c>
      <c r="F11" s="32">
        <v>362787.02889752702</v>
      </c>
      <c r="G11" s="32">
        <v>1923139.3968143</v>
      </c>
      <c r="H11" s="26">
        <v>-198396.898844757</v>
      </c>
      <c r="I11" s="26">
        <v>-31762.275056990999</v>
      </c>
      <c r="J11" s="26">
        <v>-230159.173901748</v>
      </c>
      <c r="K11" s="32">
        <v>2204422.7037557699</v>
      </c>
    </row>
    <row r="12" spans="1:11" s="4" customFormat="1" ht="18" customHeight="1" x14ac:dyDescent="0.2">
      <c r="A12" s="3" t="s">
        <v>168</v>
      </c>
      <c r="B12" s="32">
        <v>1757449.28798716</v>
      </c>
      <c r="C12" s="32">
        <v>575530.08507155895</v>
      </c>
      <c r="D12" s="32">
        <v>2332979.3730587</v>
      </c>
      <c r="E12" s="32">
        <v>1738122.7857464701</v>
      </c>
      <c r="F12" s="32">
        <v>559326.71465692203</v>
      </c>
      <c r="G12" s="32">
        <v>2297449.5004034</v>
      </c>
      <c r="H12" s="26">
        <v>19326.502240661001</v>
      </c>
      <c r="I12" s="26">
        <v>16203.370414644</v>
      </c>
      <c r="J12" s="26">
        <v>35529.872655304003</v>
      </c>
      <c r="K12" s="32">
        <v>2223559.9199040802</v>
      </c>
    </row>
    <row r="13" spans="1:11" s="4" customFormat="1" ht="18" customHeight="1" x14ac:dyDescent="0.2">
      <c r="A13" s="327" t="s">
        <v>106</v>
      </c>
      <c r="B13" s="327"/>
      <c r="C13" s="327"/>
      <c r="D13" s="327"/>
      <c r="E13" s="327"/>
    </row>
    <row r="14" spans="1:11" s="4" customFormat="1" ht="18.75" customHeight="1" x14ac:dyDescent="0.2">
      <c r="A14" s="327" t="s">
        <v>137</v>
      </c>
      <c r="B14" s="327"/>
      <c r="C14" s="327"/>
      <c r="D14" s="327"/>
      <c r="E14" s="327"/>
    </row>
  </sheetData>
  <mergeCells count="8">
    <mergeCell ref="H2:J2"/>
    <mergeCell ref="K2:K3"/>
    <mergeCell ref="A13:E13"/>
    <mergeCell ref="A14:E14"/>
    <mergeCell ref="A1:E1"/>
    <mergeCell ref="A2:A3"/>
    <mergeCell ref="B2:D2"/>
    <mergeCell ref="E2:G2"/>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9"/>
  <sheetViews>
    <sheetView zoomScaleNormal="100" workbookViewId="0">
      <selection activeCell="A8" sqref="A8:IV8"/>
    </sheetView>
  </sheetViews>
  <sheetFormatPr defaultRowHeight="12.75" x14ac:dyDescent="0.2"/>
  <cols>
    <col min="1" max="10" width="14.7109375" bestFit="1" customWidth="1"/>
    <col min="11" max="11" width="14.85546875" bestFit="1" customWidth="1"/>
    <col min="12" max="12" width="0.28515625" bestFit="1" customWidth="1"/>
    <col min="13" max="13" width="2.7109375" bestFit="1" customWidth="1"/>
    <col min="14" max="14" width="4.7109375" bestFit="1" customWidth="1"/>
  </cols>
  <sheetData>
    <row r="1" spans="1:13" ht="15" customHeight="1" x14ac:dyDescent="0.2">
      <c r="A1" s="401" t="s">
        <v>675</v>
      </c>
      <c r="B1" s="401"/>
      <c r="C1" s="401"/>
      <c r="D1" s="401"/>
      <c r="E1" s="401"/>
      <c r="F1" s="401"/>
      <c r="G1" s="401"/>
      <c r="H1" s="401"/>
      <c r="I1" s="401"/>
      <c r="J1" s="401"/>
      <c r="K1" s="401"/>
      <c r="L1" s="401"/>
      <c r="M1" s="401"/>
    </row>
    <row r="2" spans="1:13" s="4" customFormat="1" ht="19.5" customHeight="1" x14ac:dyDescent="0.2">
      <c r="A2" s="337" t="s">
        <v>676</v>
      </c>
      <c r="B2" s="349" t="s">
        <v>69</v>
      </c>
      <c r="C2" s="350"/>
      <c r="D2" s="351"/>
      <c r="E2" s="349" t="s">
        <v>70</v>
      </c>
      <c r="F2" s="350"/>
      <c r="G2" s="351"/>
      <c r="H2" s="349" t="s">
        <v>195</v>
      </c>
      <c r="I2" s="350"/>
      <c r="J2" s="351"/>
      <c r="K2" s="436" t="s">
        <v>677</v>
      </c>
      <c r="L2" s="438"/>
    </row>
    <row r="3" spans="1:13" s="4" customFormat="1" ht="30.75" customHeight="1" x14ac:dyDescent="0.2">
      <c r="A3" s="339"/>
      <c r="B3" s="6" t="s">
        <v>678</v>
      </c>
      <c r="C3" s="6" t="s">
        <v>679</v>
      </c>
      <c r="D3" s="6" t="s">
        <v>680</v>
      </c>
      <c r="E3" s="6" t="s">
        <v>678</v>
      </c>
      <c r="F3" s="6" t="s">
        <v>679</v>
      </c>
      <c r="G3" s="6" t="s">
        <v>680</v>
      </c>
      <c r="H3" s="6" t="s">
        <v>678</v>
      </c>
      <c r="I3" s="6" t="s">
        <v>679</v>
      </c>
      <c r="J3" s="6" t="s">
        <v>680</v>
      </c>
      <c r="K3" s="437"/>
      <c r="L3" s="439"/>
    </row>
    <row r="4" spans="1:13" s="4" customFormat="1" ht="18.75" customHeight="1" x14ac:dyDescent="0.2">
      <c r="A4" s="3" t="s">
        <v>681</v>
      </c>
      <c r="B4" s="41">
        <v>20652260.422160301</v>
      </c>
      <c r="C4" s="41">
        <v>20922378.716793399</v>
      </c>
      <c r="D4" s="32">
        <v>270118.294633093</v>
      </c>
      <c r="E4" s="41">
        <v>13794624.299922399</v>
      </c>
      <c r="F4" s="41">
        <v>13875076.552624701</v>
      </c>
      <c r="G4" s="26">
        <v>80452.252702297003</v>
      </c>
      <c r="H4" s="32">
        <v>2291650.9942868999</v>
      </c>
      <c r="I4" s="32">
        <v>2329607.3446514001</v>
      </c>
      <c r="J4" s="26">
        <v>37956.350364550999</v>
      </c>
      <c r="K4" s="70">
        <v>2028593.00213643</v>
      </c>
      <c r="L4" s="71"/>
    </row>
    <row r="5" spans="1:13" s="4" customFormat="1" ht="18.75" customHeight="1" x14ac:dyDescent="0.2">
      <c r="A5" s="3" t="s">
        <v>682</v>
      </c>
      <c r="B5" s="26">
        <v>71872.776880192003</v>
      </c>
      <c r="C5" s="26">
        <v>73963.334367759002</v>
      </c>
      <c r="D5" s="26">
        <v>2090.557487567</v>
      </c>
      <c r="E5" s="26">
        <v>52328.890853386001</v>
      </c>
      <c r="F5" s="26">
        <v>53468.800661125999</v>
      </c>
      <c r="G5" s="26">
        <v>1139.9098077399999</v>
      </c>
      <c r="H5" s="26">
        <v>5785.4288094849999</v>
      </c>
      <c r="I5" s="26">
        <v>3097.4652201439999</v>
      </c>
      <c r="J5" s="26">
        <v>-2687.963589341</v>
      </c>
      <c r="K5" s="70">
        <v>190648.41893032999</v>
      </c>
      <c r="L5" s="71"/>
    </row>
    <row r="6" spans="1:13" s="4" customFormat="1" ht="18.75" customHeight="1" x14ac:dyDescent="0.2">
      <c r="A6" s="3" t="s">
        <v>683</v>
      </c>
      <c r="B6" s="26">
        <v>2722.155091741</v>
      </c>
      <c r="C6" s="26">
        <v>2309.9037379649999</v>
      </c>
      <c r="D6" s="26">
        <v>-412.25135377599997</v>
      </c>
      <c r="E6" s="26">
        <v>4102.3430031170001</v>
      </c>
      <c r="F6" s="26">
        <v>3804.7083256259998</v>
      </c>
      <c r="G6" s="26">
        <v>-297.63467749099999</v>
      </c>
      <c r="H6" s="26">
        <v>13.077306979999999</v>
      </c>
      <c r="I6" s="26">
        <v>274.56318707399998</v>
      </c>
      <c r="J6" s="26">
        <v>261.48588009399998</v>
      </c>
      <c r="K6" s="72">
        <v>4318.4988373240003</v>
      </c>
      <c r="L6" s="71"/>
    </row>
    <row r="7" spans="1:13" s="4" customFormat="1" ht="18.75" customHeight="1" x14ac:dyDescent="0.2">
      <c r="A7" s="3" t="s">
        <v>156</v>
      </c>
      <c r="B7" s="41">
        <v>20726855.354132202</v>
      </c>
      <c r="C7" s="41">
        <v>20998651.954899099</v>
      </c>
      <c r="D7" s="32">
        <v>271796.60076688399</v>
      </c>
      <c r="E7" s="41">
        <v>13851055.5337789</v>
      </c>
      <c r="F7" s="41">
        <v>13932350.0616115</v>
      </c>
      <c r="G7" s="26">
        <v>81294.527832545995</v>
      </c>
      <c r="H7" s="32">
        <v>2297449.5004034</v>
      </c>
      <c r="I7" s="32">
        <v>2332979.3730587</v>
      </c>
      <c r="J7" s="26">
        <v>35529.872655304003</v>
      </c>
      <c r="K7" s="70">
        <v>2223559.9199040802</v>
      </c>
      <c r="L7" s="73"/>
    </row>
    <row r="8" spans="1:13" s="4" customFormat="1" ht="18" customHeight="1" x14ac:dyDescent="0.2">
      <c r="A8" s="327" t="s">
        <v>106</v>
      </c>
      <c r="B8" s="327"/>
      <c r="C8" s="327"/>
      <c r="D8" s="327"/>
      <c r="E8" s="327"/>
      <c r="F8" s="327"/>
      <c r="G8" s="327"/>
      <c r="H8" s="327"/>
      <c r="I8" s="327"/>
      <c r="J8" s="327"/>
      <c r="K8" s="327"/>
      <c r="L8" s="327"/>
    </row>
    <row r="9" spans="1:13" s="4" customFormat="1" ht="18.75" customHeight="1" x14ac:dyDescent="0.2">
      <c r="A9" s="327" t="s">
        <v>137</v>
      </c>
      <c r="B9" s="327"/>
      <c r="C9" s="327"/>
      <c r="D9" s="327"/>
      <c r="E9" s="327"/>
      <c r="F9" s="327"/>
      <c r="G9" s="327"/>
      <c r="H9" s="327"/>
      <c r="I9" s="327"/>
      <c r="J9" s="327"/>
      <c r="K9" s="327"/>
      <c r="L9" s="327"/>
    </row>
  </sheetData>
  <mergeCells count="9">
    <mergeCell ref="A8:L8"/>
    <mergeCell ref="A9:L9"/>
    <mergeCell ref="A1:M1"/>
    <mergeCell ref="K2:K3"/>
    <mergeCell ref="L2:L3"/>
    <mergeCell ref="A2:A3"/>
    <mergeCell ref="B2:D2"/>
    <mergeCell ref="E2:G2"/>
    <mergeCell ref="H2:J2"/>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0"/>
  <sheetViews>
    <sheetView zoomScaleNormal="100" workbookViewId="0">
      <selection activeCell="A19" sqref="A19:IV19"/>
    </sheetView>
  </sheetViews>
  <sheetFormatPr defaultRowHeight="12.75" x14ac:dyDescent="0.2"/>
  <cols>
    <col min="1" max="1" width="35.5703125" bestFit="1" customWidth="1"/>
    <col min="2" max="12" width="14.7109375" bestFit="1" customWidth="1"/>
    <col min="13" max="13" width="5" bestFit="1" customWidth="1"/>
  </cols>
  <sheetData>
    <row r="1" spans="1:12" ht="15" customHeight="1" x14ac:dyDescent="0.2">
      <c r="A1" s="401" t="s">
        <v>684</v>
      </c>
      <c r="B1" s="401"/>
      <c r="C1" s="401"/>
      <c r="D1" s="401"/>
      <c r="E1" s="401"/>
      <c r="F1" s="401"/>
      <c r="G1" s="401"/>
      <c r="H1" s="401"/>
      <c r="I1" s="401"/>
      <c r="J1" s="401"/>
      <c r="K1" s="401"/>
    </row>
    <row r="2" spans="1:12" s="4" customFormat="1" ht="18" customHeight="1" x14ac:dyDescent="0.2">
      <c r="A2" s="377" t="s">
        <v>685</v>
      </c>
      <c r="B2" s="379" t="s">
        <v>686</v>
      </c>
      <c r="C2" s="380"/>
      <c r="D2" s="380"/>
      <c r="E2" s="381"/>
      <c r="F2" s="379" t="s">
        <v>70</v>
      </c>
      <c r="G2" s="380"/>
      <c r="H2" s="380"/>
      <c r="I2" s="381"/>
      <c r="J2" s="379" t="s">
        <v>687</v>
      </c>
      <c r="K2" s="380"/>
      <c r="L2" s="381"/>
    </row>
    <row r="3" spans="1:12" s="4" customFormat="1" ht="24" customHeight="1" x14ac:dyDescent="0.2">
      <c r="A3" s="378"/>
      <c r="B3" s="44" t="s">
        <v>678</v>
      </c>
      <c r="C3" s="44" t="s">
        <v>679</v>
      </c>
      <c r="D3" s="44" t="s">
        <v>680</v>
      </c>
      <c r="E3" s="44" t="s">
        <v>688</v>
      </c>
      <c r="F3" s="44" t="s">
        <v>678</v>
      </c>
      <c r="G3" s="44" t="s">
        <v>679</v>
      </c>
      <c r="H3" s="44" t="s">
        <v>680</v>
      </c>
      <c r="I3" s="44" t="s">
        <v>688</v>
      </c>
      <c r="J3" s="44" t="s">
        <v>678</v>
      </c>
      <c r="K3" s="44" t="s">
        <v>679</v>
      </c>
      <c r="L3" s="44" t="s">
        <v>680</v>
      </c>
    </row>
    <row r="4" spans="1:12" s="4" customFormat="1" ht="18" customHeight="1" x14ac:dyDescent="0.2">
      <c r="A4" s="30" t="s">
        <v>689</v>
      </c>
      <c r="B4" s="45">
        <v>20432029.269386936</v>
      </c>
      <c r="C4" s="45">
        <v>20420304.722268537</v>
      </c>
      <c r="D4" s="7">
        <v>-11724.547118406999</v>
      </c>
      <c r="E4" s="43">
        <v>1134949.7105709789</v>
      </c>
      <c r="F4" s="45">
        <v>13689247.070795514</v>
      </c>
      <c r="G4" s="45">
        <v>13669249.291184336</v>
      </c>
      <c r="H4" s="7">
        <v>-19997.779611172002</v>
      </c>
      <c r="I4" s="43">
        <v>1153983.6023667711</v>
      </c>
      <c r="J4" s="43">
        <v>2279174.1017120951</v>
      </c>
      <c r="K4" s="43">
        <v>2296537.2974480581</v>
      </c>
      <c r="L4" s="7">
        <v>17363.195735967998</v>
      </c>
    </row>
    <row r="5" spans="1:12" s="4" customFormat="1" ht="18" customHeight="1" x14ac:dyDescent="0.2">
      <c r="A5" s="30" t="s">
        <v>690</v>
      </c>
      <c r="B5" s="45">
        <v>19505850.3990409</v>
      </c>
      <c r="C5" s="45">
        <v>19502914.1412265</v>
      </c>
      <c r="D5" s="7">
        <v>-2936.2578144069998</v>
      </c>
      <c r="E5" s="43">
        <v>335524.82189830701</v>
      </c>
      <c r="F5" s="45">
        <v>13217507.430342</v>
      </c>
      <c r="G5" s="45">
        <v>13323585.7531699</v>
      </c>
      <c r="H5" s="43">
        <v>106078.32282790499</v>
      </c>
      <c r="I5" s="43">
        <v>454431.62265757902</v>
      </c>
      <c r="J5" s="43">
        <v>2216646.3409644002</v>
      </c>
      <c r="K5" s="43">
        <v>2271941.6934406999</v>
      </c>
      <c r="L5" s="7">
        <v>55295.352476303997</v>
      </c>
    </row>
    <row r="6" spans="1:12" s="4" customFormat="1" ht="18" customHeight="1" x14ac:dyDescent="0.2">
      <c r="A6" s="30" t="s">
        <v>691</v>
      </c>
      <c r="B6" s="7">
        <v>11254.743316751001</v>
      </c>
      <c r="C6" s="7">
        <v>7977.3015841160004</v>
      </c>
      <c r="D6" s="7">
        <v>-3277.4417326339999</v>
      </c>
      <c r="E6" s="7">
        <v>11404.162072792</v>
      </c>
      <c r="F6" s="7">
        <v>4289.4995343459996</v>
      </c>
      <c r="G6" s="7">
        <v>981.99316824100003</v>
      </c>
      <c r="H6" s="7">
        <v>-3307.5063661049999</v>
      </c>
      <c r="I6" s="7">
        <v>7820.1783178659998</v>
      </c>
      <c r="J6" s="7">
        <v>507.321633072</v>
      </c>
      <c r="K6" s="7">
        <v>217.173344585</v>
      </c>
      <c r="L6" s="7">
        <v>-290.14828848600001</v>
      </c>
    </row>
    <row r="7" spans="1:12" s="4" customFormat="1" ht="18" customHeight="1" x14ac:dyDescent="0.2">
      <c r="A7" s="30" t="s">
        <v>692</v>
      </c>
      <c r="B7" s="43">
        <v>914924.127029286</v>
      </c>
      <c r="C7" s="43">
        <v>909073.27945792</v>
      </c>
      <c r="D7" s="7">
        <v>-5850.847571366</v>
      </c>
      <c r="E7" s="43">
        <v>785552.93716160802</v>
      </c>
      <c r="F7" s="43">
        <v>467450.14091916702</v>
      </c>
      <c r="G7" s="43">
        <v>344528.54484619503</v>
      </c>
      <c r="H7" s="7">
        <v>-122921.596072972</v>
      </c>
      <c r="I7" s="43">
        <v>689033.60423361405</v>
      </c>
      <c r="J7" s="7">
        <v>62020.439114622997</v>
      </c>
      <c r="K7" s="7">
        <v>24378.430662773</v>
      </c>
      <c r="L7" s="7">
        <v>-37642.008451850001</v>
      </c>
    </row>
    <row r="8" spans="1:12" s="4" customFormat="1" ht="18" customHeight="1" x14ac:dyDescent="0.2">
      <c r="A8" s="30" t="s">
        <v>693</v>
      </c>
      <c r="B8" s="7">
        <v>0</v>
      </c>
      <c r="C8" s="7">
        <v>0</v>
      </c>
      <c r="D8" s="7">
        <v>0</v>
      </c>
      <c r="E8" s="7">
        <v>0</v>
      </c>
      <c r="F8" s="7">
        <v>0</v>
      </c>
      <c r="G8" s="7">
        <v>0</v>
      </c>
      <c r="H8" s="7">
        <v>0</v>
      </c>
      <c r="I8" s="7">
        <v>0</v>
      </c>
      <c r="J8" s="7">
        <v>0</v>
      </c>
      <c r="K8" s="7">
        <v>0</v>
      </c>
      <c r="L8" s="7">
        <v>0</v>
      </c>
    </row>
    <row r="9" spans="1:12" s="4" customFormat="1" ht="18" customHeight="1" x14ac:dyDescent="0.2">
      <c r="A9" s="30" t="s">
        <v>694</v>
      </c>
      <c r="B9" s="7">
        <v>0</v>
      </c>
      <c r="C9" s="7">
        <v>340</v>
      </c>
      <c r="D9" s="7">
        <v>340</v>
      </c>
      <c r="E9" s="7">
        <v>2467.7894382720001</v>
      </c>
      <c r="F9" s="7">
        <v>0</v>
      </c>
      <c r="G9" s="7">
        <v>153</v>
      </c>
      <c r="H9" s="7">
        <v>153</v>
      </c>
      <c r="I9" s="7">
        <v>2698.1971577119998</v>
      </c>
      <c r="J9" s="7">
        <v>0</v>
      </c>
      <c r="K9" s="7">
        <v>0</v>
      </c>
      <c r="L9" s="7">
        <v>0</v>
      </c>
    </row>
    <row r="10" spans="1:12" s="4" customFormat="1" ht="18" customHeight="1" x14ac:dyDescent="0.2">
      <c r="A10" s="30" t="s">
        <v>695</v>
      </c>
      <c r="B10" s="43">
        <v>229382.46339660301</v>
      </c>
      <c r="C10" s="43">
        <v>400451.36173162702</v>
      </c>
      <c r="D10" s="43">
        <v>171068.89833502399</v>
      </c>
      <c r="E10" s="43">
        <v>749789.73411921703</v>
      </c>
      <c r="F10" s="43">
        <v>114217.23252958</v>
      </c>
      <c r="G10" s="43">
        <v>189474.358075861</v>
      </c>
      <c r="H10" s="7">
        <v>75257.125546280993</v>
      </c>
      <c r="I10" s="43">
        <v>799152.51889158995</v>
      </c>
      <c r="J10" s="7">
        <v>14159.508319955001</v>
      </c>
      <c r="K10" s="7">
        <v>28942.513661417001</v>
      </c>
      <c r="L10" s="7">
        <v>14783.005341462</v>
      </c>
    </row>
    <row r="11" spans="1:12" s="4" customFormat="1" ht="18" customHeight="1" x14ac:dyDescent="0.2">
      <c r="A11" s="30" t="s">
        <v>696</v>
      </c>
      <c r="B11" s="7">
        <v>7976.0731168129996</v>
      </c>
      <c r="C11" s="7">
        <v>22291.473888861001</v>
      </c>
      <c r="D11" s="7">
        <v>14315.400772048</v>
      </c>
      <c r="E11" s="7">
        <v>80582.994457944005</v>
      </c>
      <c r="F11" s="7">
        <v>4664.5439856319999</v>
      </c>
      <c r="G11" s="7">
        <v>10599.84825085</v>
      </c>
      <c r="H11" s="7">
        <v>5935.3042652180002</v>
      </c>
      <c r="I11" s="7">
        <v>82701.908356193002</v>
      </c>
      <c r="J11" s="7">
        <v>332.16272970099999</v>
      </c>
      <c r="K11" s="7">
        <v>1532.6759341239999</v>
      </c>
      <c r="L11" s="7">
        <v>1200.5132044229999</v>
      </c>
    </row>
    <row r="12" spans="1:12" s="4" customFormat="1" ht="18" customHeight="1" x14ac:dyDescent="0.2">
      <c r="A12" s="30" t="s">
        <v>697</v>
      </c>
      <c r="B12" s="43">
        <v>221406.39027979001</v>
      </c>
      <c r="C12" s="43">
        <v>378159.88784276601</v>
      </c>
      <c r="D12" s="43">
        <v>156753.497562976</v>
      </c>
      <c r="E12" s="43">
        <v>669206.73966127296</v>
      </c>
      <c r="F12" s="43">
        <v>109552.688543948</v>
      </c>
      <c r="G12" s="43">
        <v>178874.50982501099</v>
      </c>
      <c r="H12" s="7">
        <v>69321.821281063007</v>
      </c>
      <c r="I12" s="43">
        <v>716450.61053539696</v>
      </c>
      <c r="J12" s="7">
        <v>13827.345590254001</v>
      </c>
      <c r="K12" s="7">
        <v>27409.837727293001</v>
      </c>
      <c r="L12" s="7">
        <v>13582.492137039</v>
      </c>
    </row>
    <row r="13" spans="1:12" s="4" customFormat="1" ht="18" customHeight="1" x14ac:dyDescent="0.2">
      <c r="A13" s="30" t="s">
        <v>698</v>
      </c>
      <c r="B13" s="7">
        <v>29568.580283931999</v>
      </c>
      <c r="C13" s="43">
        <v>119325.960226023</v>
      </c>
      <c r="D13" s="7">
        <v>89757.379942091007</v>
      </c>
      <c r="E13" s="43">
        <v>172151.24990376999</v>
      </c>
      <c r="F13" s="7">
        <v>25459.522074993001</v>
      </c>
      <c r="G13" s="7">
        <v>37274.640847162002</v>
      </c>
      <c r="H13" s="7">
        <v>11815.118772169</v>
      </c>
      <c r="I13" s="43">
        <v>174523.35808755699</v>
      </c>
      <c r="J13" s="7">
        <v>2955.2529952499999</v>
      </c>
      <c r="K13" s="7">
        <v>3474.8002425879999</v>
      </c>
      <c r="L13" s="7">
        <v>519.54724733800003</v>
      </c>
    </row>
    <row r="14" spans="1:12" s="4" customFormat="1" ht="18" customHeight="1" x14ac:dyDescent="0.2">
      <c r="A14" s="30" t="s">
        <v>699</v>
      </c>
      <c r="B14" s="7">
        <v>35248.693014017001</v>
      </c>
      <c r="C14" s="7">
        <v>58371.767337493002</v>
      </c>
      <c r="D14" s="7">
        <v>23123.074323476001</v>
      </c>
      <c r="E14" s="7">
        <v>77694.062402337004</v>
      </c>
      <c r="F14" s="7">
        <v>21884.957601442002</v>
      </c>
      <c r="G14" s="7">
        <v>35939.698624602002</v>
      </c>
      <c r="H14" s="7">
        <v>14054.741023160001</v>
      </c>
      <c r="I14" s="7">
        <v>94135.957447634006</v>
      </c>
      <c r="J14" s="7">
        <v>1123.4430337670001</v>
      </c>
      <c r="K14" s="7">
        <v>3927.6072152779998</v>
      </c>
      <c r="L14" s="7">
        <v>2804.1641815110002</v>
      </c>
    </row>
    <row r="15" spans="1:12" s="4" customFormat="1" ht="18" customHeight="1" x14ac:dyDescent="0.2">
      <c r="A15" s="30" t="s">
        <v>700</v>
      </c>
      <c r="B15" s="7">
        <v>865.88554256400005</v>
      </c>
      <c r="C15" s="7">
        <v>31.45812243</v>
      </c>
      <c r="D15" s="7">
        <v>-834.42742013400004</v>
      </c>
      <c r="E15" s="7">
        <v>4806.0582168569999</v>
      </c>
      <c r="F15" s="7">
        <v>350.90669421299998</v>
      </c>
      <c r="G15" s="7">
        <v>61.337985212</v>
      </c>
      <c r="H15" s="7">
        <v>-289.568709001</v>
      </c>
      <c r="I15" s="7">
        <v>4621.012661535</v>
      </c>
      <c r="J15" s="7">
        <v>30.051226177</v>
      </c>
      <c r="K15" s="7">
        <v>13.888999999999999</v>
      </c>
      <c r="L15" s="7">
        <v>-16.162226177000001</v>
      </c>
    </row>
    <row r="16" spans="1:12" s="4" customFormat="1" ht="18" customHeight="1" x14ac:dyDescent="0.2">
      <c r="A16" s="30" t="s">
        <v>701</v>
      </c>
      <c r="B16" s="7">
        <v>34382.807471453001</v>
      </c>
      <c r="C16" s="7">
        <v>58340.309215062996</v>
      </c>
      <c r="D16" s="7">
        <v>23957.501743609999</v>
      </c>
      <c r="E16" s="7">
        <v>72888.004185479993</v>
      </c>
      <c r="F16" s="7">
        <v>21534.050907229001</v>
      </c>
      <c r="G16" s="7">
        <v>35878.360639389997</v>
      </c>
      <c r="H16" s="7">
        <v>14344.309732161</v>
      </c>
      <c r="I16" s="7">
        <v>89514.944786099004</v>
      </c>
      <c r="J16" s="7">
        <v>1093.3918075900001</v>
      </c>
      <c r="K16" s="7">
        <v>3913.7182152780001</v>
      </c>
      <c r="L16" s="7">
        <v>2820.326407688</v>
      </c>
    </row>
    <row r="17" spans="1:12" s="4" customFormat="1" ht="18" customHeight="1" x14ac:dyDescent="0.2">
      <c r="A17" s="30" t="s">
        <v>702</v>
      </c>
      <c r="B17" s="7">
        <v>626.34805069699996</v>
      </c>
      <c r="C17" s="7">
        <v>198.14333539699999</v>
      </c>
      <c r="D17" s="7">
        <v>-428.20471529999998</v>
      </c>
      <c r="E17" s="7">
        <v>1450.9949928230001</v>
      </c>
      <c r="F17" s="7">
        <v>246.750777457</v>
      </c>
      <c r="G17" s="7">
        <v>412.072879564</v>
      </c>
      <c r="H17" s="7">
        <v>165.32210210700001</v>
      </c>
      <c r="I17" s="7">
        <v>1764.48311053</v>
      </c>
      <c r="J17" s="7">
        <v>37.194342395</v>
      </c>
      <c r="K17" s="7">
        <v>97.154491418999996</v>
      </c>
      <c r="L17" s="7">
        <v>59.960149024000003</v>
      </c>
    </row>
    <row r="18" spans="1:12" s="4" customFormat="1" ht="18" customHeight="1" x14ac:dyDescent="0.2">
      <c r="A18" s="30" t="s">
        <v>703</v>
      </c>
      <c r="B18" s="45">
        <v>20726855.354132202</v>
      </c>
      <c r="C18" s="45">
        <v>20998651.954899099</v>
      </c>
      <c r="D18" s="43">
        <v>271796.60076688399</v>
      </c>
      <c r="E18" s="43">
        <v>2136035.7519891299</v>
      </c>
      <c r="F18" s="45">
        <v>13851055.5337789</v>
      </c>
      <c r="G18" s="45">
        <v>13932350.0616115</v>
      </c>
      <c r="H18" s="7">
        <v>81294.527832545995</v>
      </c>
      <c r="I18" s="43">
        <v>2223559.9199040802</v>
      </c>
      <c r="J18" s="43">
        <v>2297449.5004034</v>
      </c>
      <c r="K18" s="43">
        <v>2332979.3730587</v>
      </c>
      <c r="L18" s="7">
        <v>35529.872655304003</v>
      </c>
    </row>
    <row r="19" spans="1:12" s="4" customFormat="1" ht="18.75" customHeight="1" x14ac:dyDescent="0.2">
      <c r="A19" s="327" t="s">
        <v>106</v>
      </c>
      <c r="B19" s="327"/>
      <c r="C19" s="327"/>
      <c r="D19" s="327"/>
      <c r="E19" s="327"/>
      <c r="F19" s="327"/>
      <c r="G19" s="327"/>
      <c r="H19" s="327"/>
      <c r="I19" s="327"/>
      <c r="J19" s="327"/>
      <c r="K19" s="327"/>
      <c r="L19" s="327"/>
    </row>
    <row r="20" spans="1:12" s="4" customFormat="1" ht="19.5" customHeight="1" x14ac:dyDescent="0.2">
      <c r="A20" s="327" t="s">
        <v>137</v>
      </c>
      <c r="B20" s="327"/>
      <c r="C20" s="327"/>
      <c r="D20" s="327"/>
      <c r="E20" s="327"/>
      <c r="F20" s="327"/>
      <c r="G20" s="327"/>
      <c r="H20" s="327"/>
      <c r="I20" s="327"/>
      <c r="J20" s="327"/>
      <c r="K20" s="327"/>
      <c r="L20" s="327"/>
    </row>
  </sheetData>
  <mergeCells count="7">
    <mergeCell ref="A19:L19"/>
    <mergeCell ref="A20:L20"/>
    <mergeCell ref="A1:K1"/>
    <mergeCell ref="A2:A3"/>
    <mergeCell ref="B2:E2"/>
    <mergeCell ref="F2:I2"/>
    <mergeCell ref="J2:L2"/>
  </mergeCells>
  <pageMargins left="0.78431372549019618" right="0.78431372549019618" top="0.98039215686274517" bottom="0.98039215686274517" header="0.50980392156862753" footer="0.50980392156862753"/>
  <pageSetup paperSize="9" orientation="portrait" useFirstPageNumber="1"/>
  <headerFooter alignWithMargins="0"/>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3"/>
  <sheetViews>
    <sheetView zoomScaleNormal="100" workbookViewId="0">
      <selection activeCell="A22" sqref="A22:IV22"/>
    </sheetView>
  </sheetViews>
  <sheetFormatPr defaultRowHeight="12.75" x14ac:dyDescent="0.2"/>
  <cols>
    <col min="1" max="1" width="30" bestFit="1" customWidth="1"/>
    <col min="2" max="13" width="14.7109375" bestFit="1" customWidth="1"/>
    <col min="14" max="14" width="11.7109375" bestFit="1" customWidth="1"/>
    <col min="15" max="15" width="17.7109375" bestFit="1" customWidth="1"/>
    <col min="16" max="17" width="14.7109375" bestFit="1" customWidth="1"/>
    <col min="18" max="18" width="4.7109375" bestFit="1" customWidth="1"/>
  </cols>
  <sheetData>
    <row r="1" spans="1:17" ht="16.5" customHeight="1" x14ac:dyDescent="0.2">
      <c r="A1" s="359" t="s">
        <v>704</v>
      </c>
      <c r="B1" s="359"/>
      <c r="C1" s="359"/>
      <c r="D1" s="359"/>
      <c r="E1" s="359"/>
      <c r="F1" s="359"/>
      <c r="G1" s="359"/>
      <c r="H1" s="359"/>
      <c r="I1" s="359"/>
      <c r="J1" s="359"/>
      <c r="K1" s="359"/>
      <c r="L1" s="359"/>
      <c r="M1" s="359"/>
      <c r="N1" s="359"/>
      <c r="O1" s="359"/>
      <c r="P1" s="359"/>
      <c r="Q1" s="359"/>
    </row>
    <row r="2" spans="1:17" s="4" customFormat="1" ht="18" customHeight="1" x14ac:dyDescent="0.2">
      <c r="A2" s="337" t="s">
        <v>685</v>
      </c>
      <c r="B2" s="349" t="s">
        <v>69</v>
      </c>
      <c r="C2" s="350"/>
      <c r="D2" s="350"/>
      <c r="E2" s="350"/>
      <c r="F2" s="350"/>
      <c r="G2" s="350"/>
      <c r="H2" s="350"/>
      <c r="I2" s="351"/>
      <c r="J2" s="349" t="s">
        <v>70</v>
      </c>
      <c r="K2" s="350"/>
      <c r="L2" s="350"/>
      <c r="M2" s="350"/>
      <c r="N2" s="350"/>
      <c r="O2" s="350"/>
      <c r="P2" s="350"/>
      <c r="Q2" s="351"/>
    </row>
    <row r="3" spans="1:17" s="4" customFormat="1" ht="18" customHeight="1" x14ac:dyDescent="0.2">
      <c r="A3" s="338"/>
      <c r="B3" s="349" t="s">
        <v>705</v>
      </c>
      <c r="C3" s="350"/>
      <c r="D3" s="350"/>
      <c r="E3" s="351"/>
      <c r="F3" s="349" t="s">
        <v>706</v>
      </c>
      <c r="G3" s="350"/>
      <c r="H3" s="350"/>
      <c r="I3" s="351"/>
      <c r="J3" s="349" t="s">
        <v>705</v>
      </c>
      <c r="K3" s="350"/>
      <c r="L3" s="350"/>
      <c r="M3" s="351"/>
      <c r="N3" s="349" t="s">
        <v>706</v>
      </c>
      <c r="O3" s="350"/>
      <c r="P3" s="350"/>
      <c r="Q3" s="351"/>
    </row>
    <row r="4" spans="1:17" s="4" customFormat="1" ht="17.25" customHeight="1" x14ac:dyDescent="0.2">
      <c r="A4" s="339"/>
      <c r="B4" s="6" t="s">
        <v>707</v>
      </c>
      <c r="C4" s="6" t="s">
        <v>708</v>
      </c>
      <c r="D4" s="6" t="s">
        <v>683</v>
      </c>
      <c r="E4" s="9" t="s">
        <v>156</v>
      </c>
      <c r="F4" s="9" t="s">
        <v>707</v>
      </c>
      <c r="G4" s="9" t="s">
        <v>708</v>
      </c>
      <c r="H4" s="9" t="s">
        <v>683</v>
      </c>
      <c r="I4" s="9" t="s">
        <v>156</v>
      </c>
      <c r="J4" s="6" t="s">
        <v>707</v>
      </c>
      <c r="K4" s="6" t="s">
        <v>708</v>
      </c>
      <c r="L4" s="6" t="s">
        <v>683</v>
      </c>
      <c r="M4" s="9" t="s">
        <v>156</v>
      </c>
      <c r="N4" s="9" t="s">
        <v>707</v>
      </c>
      <c r="O4" s="9" t="s">
        <v>708</v>
      </c>
      <c r="P4" s="9" t="s">
        <v>683</v>
      </c>
      <c r="Q4" s="9" t="s">
        <v>156</v>
      </c>
    </row>
    <row r="5" spans="1:17" s="4" customFormat="1" ht="28.5" customHeight="1" x14ac:dyDescent="0.2">
      <c r="A5" s="12" t="s">
        <v>689</v>
      </c>
      <c r="B5" s="26">
        <v>343</v>
      </c>
      <c r="C5" s="26">
        <v>983</v>
      </c>
      <c r="D5" s="26">
        <v>31</v>
      </c>
      <c r="E5" s="26">
        <v>1357</v>
      </c>
      <c r="F5" s="32">
        <v>9504514</v>
      </c>
      <c r="G5" s="32">
        <v>1237976</v>
      </c>
      <c r="H5" s="26">
        <v>5592</v>
      </c>
      <c r="I5" s="41">
        <v>10748082</v>
      </c>
      <c r="J5" s="26">
        <v>321</v>
      </c>
      <c r="K5" s="26">
        <v>898</v>
      </c>
      <c r="L5" s="26">
        <v>25</v>
      </c>
      <c r="M5" s="26">
        <v>1244</v>
      </c>
      <c r="N5" s="41">
        <v>10073121</v>
      </c>
      <c r="O5" s="32">
        <v>1232955</v>
      </c>
      <c r="P5" s="26">
        <v>4973</v>
      </c>
      <c r="Q5" s="41">
        <v>11311049</v>
      </c>
    </row>
    <row r="6" spans="1:17" s="4" customFormat="1" ht="28.5" customHeight="1" x14ac:dyDescent="0.2">
      <c r="A6" s="12" t="s">
        <v>690</v>
      </c>
      <c r="B6" s="26">
        <v>52</v>
      </c>
      <c r="C6" s="26">
        <v>0</v>
      </c>
      <c r="D6" s="26">
        <v>0</v>
      </c>
      <c r="E6" s="26">
        <v>52</v>
      </c>
      <c r="F6" s="32">
        <v>1095226</v>
      </c>
      <c r="G6" s="26">
        <v>0</v>
      </c>
      <c r="H6" s="26">
        <v>0</v>
      </c>
      <c r="I6" s="32">
        <v>1095226</v>
      </c>
      <c r="J6" s="26">
        <v>53</v>
      </c>
      <c r="K6" s="26">
        <v>0</v>
      </c>
      <c r="L6" s="26">
        <v>0</v>
      </c>
      <c r="M6" s="26">
        <v>53</v>
      </c>
      <c r="N6" s="32">
        <v>1468406</v>
      </c>
      <c r="O6" s="26">
        <v>0</v>
      </c>
      <c r="P6" s="26">
        <v>0</v>
      </c>
      <c r="Q6" s="32">
        <v>1468406</v>
      </c>
    </row>
    <row r="7" spans="1:17" s="4" customFormat="1" ht="28.5" customHeight="1" x14ac:dyDescent="0.2">
      <c r="A7" s="12" t="s">
        <v>691</v>
      </c>
      <c r="B7" s="26">
        <v>38</v>
      </c>
      <c r="C7" s="26">
        <v>0</v>
      </c>
      <c r="D7" s="26">
        <v>0</v>
      </c>
      <c r="E7" s="26">
        <v>38</v>
      </c>
      <c r="F7" s="26">
        <v>75553</v>
      </c>
      <c r="G7" s="26">
        <v>0</v>
      </c>
      <c r="H7" s="26">
        <v>0</v>
      </c>
      <c r="I7" s="26">
        <v>75553</v>
      </c>
      <c r="J7" s="26">
        <v>28</v>
      </c>
      <c r="K7" s="26">
        <v>0</v>
      </c>
      <c r="L7" s="26">
        <v>0</v>
      </c>
      <c r="M7" s="26">
        <v>28</v>
      </c>
      <c r="N7" s="26">
        <v>63731</v>
      </c>
      <c r="O7" s="26">
        <v>0</v>
      </c>
      <c r="P7" s="26">
        <v>0</v>
      </c>
      <c r="Q7" s="26">
        <v>63731</v>
      </c>
    </row>
    <row r="8" spans="1:17" s="4" customFormat="1" ht="28.5" customHeight="1" x14ac:dyDescent="0.2">
      <c r="A8" s="12" t="s">
        <v>692</v>
      </c>
      <c r="B8" s="26">
        <v>253</v>
      </c>
      <c r="C8" s="26">
        <v>974</v>
      </c>
      <c r="D8" s="26">
        <v>31</v>
      </c>
      <c r="E8" s="26">
        <v>1258</v>
      </c>
      <c r="F8" s="32">
        <v>8333735</v>
      </c>
      <c r="G8" s="32">
        <v>1237891</v>
      </c>
      <c r="H8" s="26">
        <v>5592</v>
      </c>
      <c r="I8" s="32">
        <v>9577218</v>
      </c>
      <c r="J8" s="26">
        <v>240</v>
      </c>
      <c r="K8" s="26">
        <v>888</v>
      </c>
      <c r="L8" s="26">
        <v>25</v>
      </c>
      <c r="M8" s="26">
        <v>1153</v>
      </c>
      <c r="N8" s="32">
        <v>8540984</v>
      </c>
      <c r="O8" s="32">
        <v>1232858</v>
      </c>
      <c r="P8" s="26">
        <v>4973</v>
      </c>
      <c r="Q8" s="32">
        <v>9778815</v>
      </c>
    </row>
    <row r="9" spans="1:17" s="4" customFormat="1" ht="28.5" customHeight="1" x14ac:dyDescent="0.2">
      <c r="A9" s="12" t="s">
        <v>693</v>
      </c>
      <c r="B9" s="26">
        <v>0</v>
      </c>
      <c r="C9" s="26">
        <v>0</v>
      </c>
      <c r="D9" s="26">
        <v>0</v>
      </c>
      <c r="E9" s="26">
        <v>0</v>
      </c>
      <c r="F9" s="26">
        <v>0</v>
      </c>
      <c r="G9" s="26">
        <v>0</v>
      </c>
      <c r="H9" s="26">
        <v>0</v>
      </c>
      <c r="I9" s="26">
        <v>0</v>
      </c>
      <c r="J9" s="26">
        <v>0</v>
      </c>
      <c r="K9" s="26">
        <v>0</v>
      </c>
      <c r="L9" s="26">
        <v>0</v>
      </c>
      <c r="M9" s="26">
        <v>0</v>
      </c>
      <c r="N9" s="26">
        <v>0</v>
      </c>
      <c r="O9" s="26">
        <v>0</v>
      </c>
      <c r="P9" s="26">
        <v>0</v>
      </c>
      <c r="Q9" s="26">
        <v>0</v>
      </c>
    </row>
    <row r="10" spans="1:17" s="4" customFormat="1" ht="28.5" customHeight="1" x14ac:dyDescent="0.2">
      <c r="A10" s="12" t="s">
        <v>694</v>
      </c>
      <c r="B10" s="26">
        <v>0</v>
      </c>
      <c r="C10" s="26">
        <v>9</v>
      </c>
      <c r="D10" s="26">
        <v>0</v>
      </c>
      <c r="E10" s="26">
        <v>9</v>
      </c>
      <c r="F10" s="26">
        <v>0</v>
      </c>
      <c r="G10" s="26">
        <v>85</v>
      </c>
      <c r="H10" s="26">
        <v>0</v>
      </c>
      <c r="I10" s="26">
        <v>85</v>
      </c>
      <c r="J10" s="26">
        <v>0</v>
      </c>
      <c r="K10" s="26">
        <v>10</v>
      </c>
      <c r="L10" s="26">
        <v>0</v>
      </c>
      <c r="M10" s="26">
        <v>10</v>
      </c>
      <c r="N10" s="26">
        <v>0</v>
      </c>
      <c r="O10" s="26">
        <v>97</v>
      </c>
      <c r="P10" s="26">
        <v>0</v>
      </c>
      <c r="Q10" s="26">
        <v>97</v>
      </c>
    </row>
    <row r="11" spans="1:17" s="4" customFormat="1" ht="28.5" customHeight="1" x14ac:dyDescent="0.2">
      <c r="A11" s="12" t="s">
        <v>695</v>
      </c>
      <c r="B11" s="26">
        <v>370</v>
      </c>
      <c r="C11" s="26">
        <v>144</v>
      </c>
      <c r="D11" s="26">
        <v>0</v>
      </c>
      <c r="E11" s="26">
        <v>514</v>
      </c>
      <c r="F11" s="41">
        <v>51633997</v>
      </c>
      <c r="G11" s="32">
        <v>1900988</v>
      </c>
      <c r="H11" s="26">
        <v>0</v>
      </c>
      <c r="I11" s="41">
        <v>53534985</v>
      </c>
      <c r="J11" s="26">
        <v>393</v>
      </c>
      <c r="K11" s="26">
        <v>145</v>
      </c>
      <c r="L11" s="26">
        <v>1</v>
      </c>
      <c r="M11" s="26">
        <v>539</v>
      </c>
      <c r="N11" s="41">
        <v>58255285</v>
      </c>
      <c r="O11" s="32">
        <v>1865301</v>
      </c>
      <c r="P11" s="26">
        <v>12017</v>
      </c>
      <c r="Q11" s="41">
        <v>60132603</v>
      </c>
    </row>
    <row r="12" spans="1:17" s="4" customFormat="1" ht="28.5" customHeight="1" x14ac:dyDescent="0.2">
      <c r="A12" s="12" t="s">
        <v>696</v>
      </c>
      <c r="B12" s="26">
        <v>44</v>
      </c>
      <c r="C12" s="26">
        <v>28</v>
      </c>
      <c r="D12" s="26">
        <v>0</v>
      </c>
      <c r="E12" s="26">
        <v>72</v>
      </c>
      <c r="F12" s="32">
        <v>9781472</v>
      </c>
      <c r="G12" s="32">
        <v>633215</v>
      </c>
      <c r="H12" s="26">
        <v>0</v>
      </c>
      <c r="I12" s="41">
        <v>10414687</v>
      </c>
      <c r="J12" s="26">
        <v>42</v>
      </c>
      <c r="K12" s="26">
        <v>28</v>
      </c>
      <c r="L12" s="26">
        <v>0</v>
      </c>
      <c r="M12" s="26">
        <v>70</v>
      </c>
      <c r="N12" s="41">
        <v>10618266</v>
      </c>
      <c r="O12" s="32">
        <v>518887</v>
      </c>
      <c r="P12" s="26">
        <v>0</v>
      </c>
      <c r="Q12" s="41">
        <v>11137153</v>
      </c>
    </row>
    <row r="13" spans="1:17" s="4" customFormat="1" ht="28.5" customHeight="1" x14ac:dyDescent="0.2">
      <c r="A13" s="12" t="s">
        <v>697</v>
      </c>
      <c r="B13" s="26">
        <v>326</v>
      </c>
      <c r="C13" s="26">
        <v>116</v>
      </c>
      <c r="D13" s="26">
        <v>0</v>
      </c>
      <c r="E13" s="26">
        <v>442</v>
      </c>
      <c r="F13" s="41">
        <v>41852525</v>
      </c>
      <c r="G13" s="32">
        <v>1267773</v>
      </c>
      <c r="H13" s="26">
        <v>0</v>
      </c>
      <c r="I13" s="41">
        <v>43120298</v>
      </c>
      <c r="J13" s="26">
        <v>351</v>
      </c>
      <c r="K13" s="26">
        <v>117</v>
      </c>
      <c r="L13" s="26">
        <v>1</v>
      </c>
      <c r="M13" s="26">
        <v>469</v>
      </c>
      <c r="N13" s="41">
        <v>47637019</v>
      </c>
      <c r="O13" s="32">
        <v>1346414</v>
      </c>
      <c r="P13" s="26">
        <v>12017</v>
      </c>
      <c r="Q13" s="41">
        <v>48995450</v>
      </c>
    </row>
    <row r="14" spans="1:17" s="4" customFormat="1" ht="28.5" customHeight="1" x14ac:dyDescent="0.2">
      <c r="A14" s="12" t="s">
        <v>698</v>
      </c>
      <c r="B14" s="26">
        <v>31</v>
      </c>
      <c r="C14" s="26">
        <v>0</v>
      </c>
      <c r="D14" s="26">
        <v>0</v>
      </c>
      <c r="E14" s="26">
        <v>31</v>
      </c>
      <c r="F14" s="32">
        <v>5889085</v>
      </c>
      <c r="G14" s="26">
        <v>0</v>
      </c>
      <c r="H14" s="26">
        <v>0</v>
      </c>
      <c r="I14" s="32">
        <v>5889085</v>
      </c>
      <c r="J14" s="26">
        <v>26</v>
      </c>
      <c r="K14" s="26">
        <v>0</v>
      </c>
      <c r="L14" s="26">
        <v>0</v>
      </c>
      <c r="M14" s="26">
        <v>26</v>
      </c>
      <c r="N14" s="32">
        <v>6336101</v>
      </c>
      <c r="O14" s="26">
        <v>0</v>
      </c>
      <c r="P14" s="26">
        <v>0</v>
      </c>
      <c r="Q14" s="32">
        <v>6336101</v>
      </c>
    </row>
    <row r="15" spans="1:17" s="4" customFormat="1" ht="28.5" customHeight="1" x14ac:dyDescent="0.2">
      <c r="A15" s="12" t="s">
        <v>699</v>
      </c>
      <c r="B15" s="11"/>
      <c r="C15" s="11"/>
      <c r="D15" s="11"/>
      <c r="E15" s="11"/>
      <c r="F15" s="11"/>
      <c r="G15" s="11"/>
      <c r="H15" s="11"/>
      <c r="I15" s="11"/>
      <c r="J15" s="26">
        <v>72</v>
      </c>
      <c r="K15" s="26">
        <v>0</v>
      </c>
      <c r="L15" s="26">
        <v>0</v>
      </c>
      <c r="M15" s="26">
        <v>72</v>
      </c>
      <c r="N15" s="32">
        <v>1132575</v>
      </c>
      <c r="O15" s="26">
        <v>0</v>
      </c>
      <c r="P15" s="26">
        <v>0</v>
      </c>
      <c r="Q15" s="32">
        <v>1132575</v>
      </c>
    </row>
    <row r="16" spans="1:17" s="4" customFormat="1" ht="28.5" customHeight="1" x14ac:dyDescent="0.2">
      <c r="A16" s="12" t="s">
        <v>709</v>
      </c>
      <c r="B16" s="26">
        <v>68</v>
      </c>
      <c r="C16" s="26">
        <v>0</v>
      </c>
      <c r="D16" s="26">
        <v>0</v>
      </c>
      <c r="E16" s="26">
        <v>68</v>
      </c>
      <c r="F16" s="32">
        <v>1081290</v>
      </c>
      <c r="G16" s="26">
        <v>0</v>
      </c>
      <c r="H16" s="26">
        <v>0</v>
      </c>
      <c r="I16" s="32">
        <v>1081290</v>
      </c>
      <c r="J16" s="11"/>
      <c r="K16" s="11"/>
      <c r="L16" s="11"/>
      <c r="M16" s="11"/>
      <c r="N16" s="11"/>
      <c r="O16" s="11"/>
      <c r="P16" s="11"/>
      <c r="Q16" s="11"/>
    </row>
    <row r="17" spans="1:17" s="4" customFormat="1" ht="28.5" customHeight="1" x14ac:dyDescent="0.2">
      <c r="A17" s="12" t="s">
        <v>700</v>
      </c>
      <c r="B17" s="26">
        <v>12</v>
      </c>
      <c r="C17" s="26">
        <v>0</v>
      </c>
      <c r="D17" s="26">
        <v>0</v>
      </c>
      <c r="E17" s="26">
        <v>12</v>
      </c>
      <c r="F17" s="32">
        <v>329343</v>
      </c>
      <c r="G17" s="26">
        <v>0</v>
      </c>
      <c r="H17" s="26">
        <v>0</v>
      </c>
      <c r="I17" s="32">
        <v>329343</v>
      </c>
      <c r="J17" s="26">
        <v>12</v>
      </c>
      <c r="K17" s="26">
        <v>0</v>
      </c>
      <c r="L17" s="26">
        <v>0</v>
      </c>
      <c r="M17" s="26">
        <v>12</v>
      </c>
      <c r="N17" s="32">
        <v>317700</v>
      </c>
      <c r="O17" s="26">
        <v>0</v>
      </c>
      <c r="P17" s="26">
        <v>0</v>
      </c>
      <c r="Q17" s="32">
        <v>317700</v>
      </c>
    </row>
    <row r="18" spans="1:17" s="4" customFormat="1" ht="28.5" customHeight="1" x14ac:dyDescent="0.2">
      <c r="A18" s="12" t="s">
        <v>701</v>
      </c>
      <c r="B18" s="26">
        <v>56</v>
      </c>
      <c r="C18" s="26">
        <v>0</v>
      </c>
      <c r="D18" s="26">
        <v>0</v>
      </c>
      <c r="E18" s="26">
        <v>56</v>
      </c>
      <c r="F18" s="32">
        <v>751947</v>
      </c>
      <c r="G18" s="26">
        <v>0</v>
      </c>
      <c r="H18" s="26">
        <v>0</v>
      </c>
      <c r="I18" s="32">
        <v>751947</v>
      </c>
      <c r="J18" s="26">
        <v>60</v>
      </c>
      <c r="K18" s="26">
        <v>0</v>
      </c>
      <c r="L18" s="26">
        <v>0</v>
      </c>
      <c r="M18" s="26">
        <v>60</v>
      </c>
      <c r="N18" s="32">
        <v>814875</v>
      </c>
      <c r="O18" s="26">
        <v>0</v>
      </c>
      <c r="P18" s="26">
        <v>0</v>
      </c>
      <c r="Q18" s="32">
        <v>814875</v>
      </c>
    </row>
    <row r="19" spans="1:17" s="4" customFormat="1" ht="28.5" customHeight="1" x14ac:dyDescent="0.2">
      <c r="A19" s="12" t="s">
        <v>702</v>
      </c>
      <c r="B19" s="26">
        <v>28</v>
      </c>
      <c r="C19" s="26">
        <v>0</v>
      </c>
      <c r="D19" s="26">
        <v>0</v>
      </c>
      <c r="E19" s="26">
        <v>28</v>
      </c>
      <c r="F19" s="26">
        <v>93859</v>
      </c>
      <c r="G19" s="26">
        <v>0</v>
      </c>
      <c r="H19" s="26">
        <v>0</v>
      </c>
      <c r="I19" s="26">
        <v>93859</v>
      </c>
      <c r="J19" s="26">
        <v>29</v>
      </c>
      <c r="K19" s="26">
        <v>0</v>
      </c>
      <c r="L19" s="26">
        <v>0</v>
      </c>
      <c r="M19" s="26">
        <v>29</v>
      </c>
      <c r="N19" s="32">
        <v>119268</v>
      </c>
      <c r="O19" s="26">
        <v>0</v>
      </c>
      <c r="P19" s="26">
        <v>0</v>
      </c>
      <c r="Q19" s="32">
        <v>119268</v>
      </c>
    </row>
    <row r="20" spans="1:17" s="4" customFormat="1" ht="28.5" customHeight="1" x14ac:dyDescent="0.2">
      <c r="A20" s="12" t="s">
        <v>703</v>
      </c>
      <c r="B20" s="26">
        <v>840</v>
      </c>
      <c r="C20" s="26">
        <v>1127</v>
      </c>
      <c r="D20" s="26">
        <v>31</v>
      </c>
      <c r="E20" s="26">
        <v>1998</v>
      </c>
      <c r="F20" s="41">
        <v>68202745</v>
      </c>
      <c r="G20" s="32">
        <v>3138964</v>
      </c>
      <c r="H20" s="26">
        <v>5592</v>
      </c>
      <c r="I20" s="41">
        <v>71347301</v>
      </c>
      <c r="J20" s="26">
        <v>841</v>
      </c>
      <c r="K20" s="26">
        <v>1043</v>
      </c>
      <c r="L20" s="26">
        <v>26</v>
      </c>
      <c r="M20" s="26">
        <v>1910</v>
      </c>
      <c r="N20" s="41">
        <v>75916350</v>
      </c>
      <c r="O20" s="32">
        <v>3098256</v>
      </c>
      <c r="P20" s="26">
        <v>16990</v>
      </c>
      <c r="Q20" s="41">
        <v>79031596</v>
      </c>
    </row>
    <row r="21" spans="1:17" s="4" customFormat="1" ht="14.25" customHeight="1" x14ac:dyDescent="0.2">
      <c r="A21" s="347" t="s">
        <v>710</v>
      </c>
      <c r="B21" s="347"/>
      <c r="C21" s="347"/>
      <c r="D21" s="347"/>
      <c r="E21" s="347"/>
      <c r="F21" s="347"/>
      <c r="G21" s="347"/>
      <c r="H21" s="347"/>
      <c r="I21" s="347"/>
      <c r="J21" s="347"/>
      <c r="K21" s="347"/>
      <c r="L21" s="347"/>
      <c r="M21" s="347"/>
      <c r="N21" s="347"/>
    </row>
    <row r="22" spans="1:17" s="4" customFormat="1" ht="13.5" customHeight="1" x14ac:dyDescent="0.2">
      <c r="A22" s="347" t="s">
        <v>106</v>
      </c>
      <c r="B22" s="347"/>
      <c r="C22" s="347"/>
      <c r="D22" s="347"/>
      <c r="E22" s="347"/>
      <c r="F22" s="347"/>
      <c r="G22" s="347"/>
      <c r="H22" s="347"/>
      <c r="I22" s="347"/>
      <c r="J22" s="347"/>
      <c r="K22" s="347"/>
      <c r="L22" s="347"/>
      <c r="M22" s="347"/>
      <c r="N22" s="347"/>
    </row>
    <row r="23" spans="1:17" s="4" customFormat="1" ht="13.5" customHeight="1" x14ac:dyDescent="0.2">
      <c r="A23" s="347" t="s">
        <v>137</v>
      </c>
      <c r="B23" s="347"/>
      <c r="C23" s="347"/>
      <c r="D23" s="347"/>
      <c r="E23" s="347"/>
      <c r="F23" s="347"/>
      <c r="G23" s="347"/>
      <c r="H23" s="347"/>
      <c r="I23" s="347"/>
      <c r="J23" s="347"/>
      <c r="K23" s="347"/>
      <c r="L23" s="347"/>
      <c r="M23" s="347"/>
      <c r="N23" s="347"/>
    </row>
  </sheetData>
  <mergeCells count="11">
    <mergeCell ref="A23:N23"/>
    <mergeCell ref="A1:Q1"/>
    <mergeCell ref="A2:A4"/>
    <mergeCell ref="B2:I2"/>
    <mergeCell ref="J2:Q2"/>
    <mergeCell ref="B3:E3"/>
    <mergeCell ref="F3:I3"/>
    <mergeCell ref="J3:M3"/>
    <mergeCell ref="N3:Q3"/>
    <mergeCell ref="A21:N21"/>
    <mergeCell ref="A22:N22"/>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4"/>
  <sheetViews>
    <sheetView zoomScaleNormal="100" workbookViewId="0">
      <selection activeCell="H10" sqref="H10"/>
    </sheetView>
  </sheetViews>
  <sheetFormatPr defaultRowHeight="12.75" x14ac:dyDescent="0.2"/>
  <cols>
    <col min="1" max="1" width="11.5703125" bestFit="1" customWidth="1"/>
    <col min="2" max="7" width="12.140625" bestFit="1" customWidth="1"/>
    <col min="8" max="8" width="15" bestFit="1" customWidth="1"/>
    <col min="9" max="9" width="9.7109375" bestFit="1" customWidth="1"/>
    <col min="10" max="10" width="19.42578125" bestFit="1" customWidth="1"/>
    <col min="11" max="11" width="4.7109375" bestFit="1" customWidth="1"/>
  </cols>
  <sheetData>
    <row r="1" spans="1:10" ht="15.75" customHeight="1" x14ac:dyDescent="0.2">
      <c r="A1" s="440" t="s">
        <v>711</v>
      </c>
      <c r="B1" s="440"/>
      <c r="C1" s="440"/>
      <c r="D1" s="440"/>
      <c r="E1" s="440"/>
      <c r="F1" s="440"/>
      <c r="G1" s="440"/>
      <c r="H1" s="440"/>
      <c r="I1" s="440"/>
    </row>
    <row r="2" spans="1:10" s="4" customFormat="1" ht="18.75" customHeight="1" x14ac:dyDescent="0.2">
      <c r="A2" s="377" t="s">
        <v>712</v>
      </c>
      <c r="B2" s="413" t="s">
        <v>120</v>
      </c>
      <c r="C2" s="420"/>
      <c r="D2" s="414"/>
      <c r="E2" s="413" t="s">
        <v>179</v>
      </c>
      <c r="F2" s="420"/>
      <c r="G2" s="414"/>
      <c r="H2" s="413" t="s">
        <v>156</v>
      </c>
      <c r="I2" s="420"/>
      <c r="J2" s="414"/>
    </row>
    <row r="3" spans="1:10" s="4" customFormat="1" ht="34.5" customHeight="1" x14ac:dyDescent="0.2">
      <c r="A3" s="378"/>
      <c r="B3" s="44" t="s">
        <v>713</v>
      </c>
      <c r="C3" s="44" t="s">
        <v>714</v>
      </c>
      <c r="D3" s="44" t="s">
        <v>715</v>
      </c>
      <c r="E3" s="44" t="s">
        <v>713</v>
      </c>
      <c r="F3" s="44" t="s">
        <v>714</v>
      </c>
      <c r="G3" s="44" t="s">
        <v>715</v>
      </c>
      <c r="H3" s="44" t="s">
        <v>713</v>
      </c>
      <c r="I3" s="44" t="s">
        <v>714</v>
      </c>
      <c r="J3" s="44" t="s">
        <v>716</v>
      </c>
    </row>
    <row r="4" spans="1:10" s="4" customFormat="1" ht="22.5" customHeight="1" x14ac:dyDescent="0.2">
      <c r="A4" s="53" t="s">
        <v>69</v>
      </c>
      <c r="B4" s="50">
        <v>667008.81999999995</v>
      </c>
      <c r="C4" s="50">
        <v>525239.54</v>
      </c>
      <c r="D4" s="50">
        <v>141769.28</v>
      </c>
      <c r="E4" s="50">
        <v>1825230.98</v>
      </c>
      <c r="F4" s="50">
        <v>1454514.96</v>
      </c>
      <c r="G4" s="50">
        <v>370715.95</v>
      </c>
      <c r="H4" s="50">
        <v>2492239.7999999998</v>
      </c>
      <c r="I4" s="50">
        <v>1979754.5</v>
      </c>
      <c r="J4" s="50">
        <v>512485.23</v>
      </c>
    </row>
    <row r="5" spans="1:10" s="4" customFormat="1" ht="22.5" customHeight="1" x14ac:dyDescent="0.2">
      <c r="A5" s="53" t="s">
        <v>70</v>
      </c>
      <c r="B5" s="50">
        <f>SUM(B6:B12)</f>
        <v>441345.76</v>
      </c>
      <c r="C5" s="50">
        <f t="shared" ref="C5:J5" si="0">SUM(C6:C12)</f>
        <v>363291.74</v>
      </c>
      <c r="D5" s="50">
        <f t="shared" si="0"/>
        <v>78054.01999999999</v>
      </c>
      <c r="E5" s="50">
        <f t="shared" si="0"/>
        <v>1149529.19</v>
      </c>
      <c r="F5" s="50">
        <f t="shared" si="0"/>
        <v>1024874.85</v>
      </c>
      <c r="G5" s="50">
        <f t="shared" si="0"/>
        <v>152825.43999999997</v>
      </c>
      <c r="H5" s="50">
        <f t="shared" si="0"/>
        <v>1590874.95</v>
      </c>
      <c r="I5" s="50">
        <f t="shared" si="0"/>
        <v>1388166.5899999999</v>
      </c>
      <c r="J5" s="50">
        <f t="shared" si="0"/>
        <v>230879.45999999996</v>
      </c>
    </row>
    <row r="6" spans="1:10" s="4" customFormat="1" ht="22.5" customHeight="1" x14ac:dyDescent="0.2">
      <c r="A6" s="53" t="s">
        <v>162</v>
      </c>
      <c r="B6" s="26">
        <v>57598.19</v>
      </c>
      <c r="C6" s="26">
        <v>46304.73</v>
      </c>
      <c r="D6" s="26">
        <v>11293.46</v>
      </c>
      <c r="E6" s="26">
        <v>171450.16</v>
      </c>
      <c r="F6" s="26">
        <v>151285.34</v>
      </c>
      <c r="G6" s="26">
        <v>20164.82</v>
      </c>
      <c r="H6" s="26">
        <v>229048.35</v>
      </c>
      <c r="I6" s="26">
        <v>197590.07</v>
      </c>
      <c r="J6" s="26">
        <v>31458.28</v>
      </c>
    </row>
    <row r="7" spans="1:10" s="4" customFormat="1" ht="22.5" customHeight="1" x14ac:dyDescent="0.2">
      <c r="A7" s="53" t="s">
        <v>163</v>
      </c>
      <c r="B7" s="26">
        <v>68739.62</v>
      </c>
      <c r="C7" s="26">
        <v>55120.800000000003</v>
      </c>
      <c r="D7" s="26">
        <v>13618.82</v>
      </c>
      <c r="E7" s="26">
        <v>174469.22</v>
      </c>
      <c r="F7" s="26">
        <v>188554.77</v>
      </c>
      <c r="G7" s="26">
        <v>14085.55</v>
      </c>
      <c r="H7" s="26">
        <v>243208.84</v>
      </c>
      <c r="I7" s="26">
        <v>243675.57</v>
      </c>
      <c r="J7" s="26">
        <v>27704.37</v>
      </c>
    </row>
    <row r="8" spans="1:10" s="4" customFormat="1" ht="22.5" customHeight="1" x14ac:dyDescent="0.2">
      <c r="A8" s="53" t="s">
        <v>164</v>
      </c>
      <c r="B8" s="26">
        <v>57543.15</v>
      </c>
      <c r="C8" s="26">
        <v>48100.59</v>
      </c>
      <c r="D8" s="26">
        <v>9442.56</v>
      </c>
      <c r="E8" s="26">
        <v>185365.02</v>
      </c>
      <c r="F8" s="26">
        <v>144950.09</v>
      </c>
      <c r="G8" s="26">
        <v>40414.93</v>
      </c>
      <c r="H8" s="26">
        <f>B8+E8</f>
        <v>242908.16999999998</v>
      </c>
      <c r="I8" s="26">
        <f t="shared" ref="I8:J8" si="1">C8+F8</f>
        <v>193050.68</v>
      </c>
      <c r="J8" s="26">
        <f t="shared" si="1"/>
        <v>49857.49</v>
      </c>
    </row>
    <row r="9" spans="1:10" s="4" customFormat="1" ht="22.5" customHeight="1" x14ac:dyDescent="0.2">
      <c r="A9" s="53" t="s">
        <v>165</v>
      </c>
      <c r="B9" s="26">
        <v>59897.02</v>
      </c>
      <c r="C9" s="26">
        <v>55977.87</v>
      </c>
      <c r="D9" s="26">
        <v>3919.15</v>
      </c>
      <c r="E9" s="26">
        <v>142717.37</v>
      </c>
      <c r="F9" s="26">
        <v>146352.57999999999</v>
      </c>
      <c r="G9" s="26">
        <v>-3635.21</v>
      </c>
      <c r="H9" s="26">
        <f>B9+E9</f>
        <v>202614.38999999998</v>
      </c>
      <c r="I9" s="26">
        <f t="shared" ref="I9" si="2">C9+F9</f>
        <v>202330.44999999998</v>
      </c>
      <c r="J9" s="26">
        <f t="shared" ref="J9" si="3">D9+G9</f>
        <v>283.94000000000005</v>
      </c>
    </row>
    <row r="10" spans="1:10" s="4" customFormat="1" ht="22.5" customHeight="1" x14ac:dyDescent="0.2">
      <c r="A10" s="53" t="s">
        <v>166</v>
      </c>
      <c r="B10" s="26">
        <v>57455.32</v>
      </c>
      <c r="C10" s="26">
        <v>53360.79</v>
      </c>
      <c r="D10" s="26">
        <v>4094.53</v>
      </c>
      <c r="E10" s="26">
        <v>161151.51</v>
      </c>
      <c r="F10" s="26">
        <v>125407.15</v>
      </c>
      <c r="G10" s="26">
        <v>35744.36</v>
      </c>
      <c r="H10" s="26">
        <v>218606.83</v>
      </c>
      <c r="I10" s="26">
        <v>178767.94</v>
      </c>
      <c r="J10" s="26">
        <v>39838.89</v>
      </c>
    </row>
    <row r="11" spans="1:10" s="4" customFormat="1" ht="22.5" customHeight="1" x14ac:dyDescent="0.2">
      <c r="A11" s="53" t="s">
        <v>167</v>
      </c>
      <c r="B11" s="26">
        <v>61772.13</v>
      </c>
      <c r="C11" s="26">
        <v>50133.95</v>
      </c>
      <c r="D11" s="26">
        <v>11638.18</v>
      </c>
      <c r="E11" s="26">
        <v>170019.25</v>
      </c>
      <c r="F11" s="26">
        <v>151332.76999999999</v>
      </c>
      <c r="G11" s="26">
        <v>18686.48</v>
      </c>
      <c r="H11" s="26">
        <v>231791.38</v>
      </c>
      <c r="I11" s="26">
        <v>201466.72</v>
      </c>
      <c r="J11" s="26">
        <v>30324.66</v>
      </c>
    </row>
    <row r="12" spans="1:10" s="4" customFormat="1" ht="22.5" customHeight="1" x14ac:dyDescent="0.2">
      <c r="A12" s="53" t="s">
        <v>168</v>
      </c>
      <c r="B12" s="26">
        <v>78340.33</v>
      </c>
      <c r="C12" s="26">
        <v>54293.01</v>
      </c>
      <c r="D12" s="26">
        <v>24047.32</v>
      </c>
      <c r="E12" s="26">
        <v>144356.66</v>
      </c>
      <c r="F12" s="26">
        <v>116992.15</v>
      </c>
      <c r="G12" s="26">
        <v>27364.51</v>
      </c>
      <c r="H12" s="26">
        <v>222696.99</v>
      </c>
      <c r="I12" s="26">
        <v>171285.16</v>
      </c>
      <c r="J12" s="26">
        <v>51411.83</v>
      </c>
    </row>
    <row r="13" spans="1:10" s="4" customFormat="1" ht="18" customHeight="1" x14ac:dyDescent="0.2">
      <c r="A13" s="327" t="s">
        <v>295</v>
      </c>
      <c r="B13" s="327"/>
      <c r="C13" s="327"/>
      <c r="D13" s="327"/>
      <c r="E13" s="327"/>
      <c r="F13" s="327"/>
      <c r="G13" s="327"/>
    </row>
    <row r="14" spans="1:10" s="4" customFormat="1" ht="18.75" customHeight="1" x14ac:dyDescent="0.2">
      <c r="A14" s="327" t="s">
        <v>196</v>
      </c>
      <c r="B14" s="327"/>
      <c r="C14" s="327"/>
      <c r="D14" s="327"/>
      <c r="E14" s="327"/>
      <c r="F14" s="327"/>
      <c r="G14" s="327"/>
    </row>
  </sheetData>
  <mergeCells count="7">
    <mergeCell ref="A13:G13"/>
    <mergeCell ref="A14:G14"/>
    <mergeCell ref="A1:I1"/>
    <mergeCell ref="A2:A3"/>
    <mergeCell ref="B2:D2"/>
    <mergeCell ref="E2:G2"/>
    <mergeCell ref="H2:J2"/>
  </mergeCells>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6"/>
  <sheetViews>
    <sheetView zoomScaleNormal="100" workbookViewId="0">
      <selection activeCell="C18" sqref="C18"/>
    </sheetView>
  </sheetViews>
  <sheetFormatPr defaultRowHeight="12.75" x14ac:dyDescent="0.2"/>
  <cols>
    <col min="1" max="1" width="21.140625" bestFit="1" customWidth="1"/>
    <col min="2" max="6" width="17.7109375" bestFit="1" customWidth="1"/>
    <col min="7" max="7" width="14.140625" bestFit="1" customWidth="1"/>
    <col min="8" max="8" width="8.28515625" bestFit="1" customWidth="1"/>
  </cols>
  <sheetData>
    <row r="1" spans="1:7" ht="15" customHeight="1" x14ac:dyDescent="0.2">
      <c r="A1" s="359" t="s">
        <v>717</v>
      </c>
      <c r="B1" s="359"/>
      <c r="C1" s="359"/>
      <c r="D1" s="359"/>
    </row>
    <row r="2" spans="1:7" s="4" customFormat="1" ht="18" customHeight="1" x14ac:dyDescent="0.2">
      <c r="A2" s="40" t="s">
        <v>153</v>
      </c>
      <c r="B2" s="349" t="s">
        <v>69</v>
      </c>
      <c r="C2" s="350"/>
      <c r="D2" s="351"/>
      <c r="E2" s="349" t="s">
        <v>70</v>
      </c>
      <c r="F2" s="350"/>
      <c r="G2" s="351"/>
    </row>
    <row r="3" spans="1:7" s="4" customFormat="1" ht="27" customHeight="1" x14ac:dyDescent="0.2">
      <c r="A3" s="25" t="s">
        <v>718</v>
      </c>
      <c r="B3" s="24" t="s">
        <v>719</v>
      </c>
      <c r="C3" s="24" t="s">
        <v>720</v>
      </c>
      <c r="D3" s="24" t="s">
        <v>721</v>
      </c>
      <c r="E3" s="24" t="s">
        <v>719</v>
      </c>
      <c r="F3" s="24" t="s">
        <v>720</v>
      </c>
      <c r="G3" s="24" t="s">
        <v>721</v>
      </c>
    </row>
    <row r="4" spans="1:7" s="4" customFormat="1" ht="18" customHeight="1" x14ac:dyDescent="0.2">
      <c r="A4" s="3" t="s">
        <v>722</v>
      </c>
      <c r="B4" s="32">
        <v>113776</v>
      </c>
      <c r="C4" s="26">
        <v>5427</v>
      </c>
      <c r="D4" s="26">
        <v>2158</v>
      </c>
      <c r="E4" s="32">
        <v>130337</v>
      </c>
      <c r="F4" s="26">
        <v>6203</v>
      </c>
      <c r="G4" s="26">
        <v>2574</v>
      </c>
    </row>
    <row r="5" spans="1:7" s="4" customFormat="1" ht="18" customHeight="1" x14ac:dyDescent="0.2">
      <c r="A5" s="74" t="s">
        <v>723</v>
      </c>
      <c r="B5" s="3"/>
      <c r="C5" s="3"/>
      <c r="D5" s="3"/>
      <c r="E5" s="3"/>
      <c r="F5" s="3"/>
      <c r="G5" s="3"/>
    </row>
    <row r="6" spans="1:7" s="4" customFormat="1" ht="18" customHeight="1" x14ac:dyDescent="0.2">
      <c r="A6" s="3" t="s">
        <v>724</v>
      </c>
      <c r="B6" s="32">
        <v>102587.34</v>
      </c>
      <c r="C6" s="26">
        <v>15278.95</v>
      </c>
      <c r="D6" s="26">
        <v>0</v>
      </c>
      <c r="E6" s="26">
        <v>98375.57</v>
      </c>
      <c r="F6" s="26">
        <v>16454.71</v>
      </c>
      <c r="G6" s="26">
        <v>0</v>
      </c>
    </row>
    <row r="7" spans="1:7" s="4" customFormat="1" ht="18" customHeight="1" x14ac:dyDescent="0.2">
      <c r="A7" s="3" t="s">
        <v>725</v>
      </c>
      <c r="B7" s="26">
        <v>479.87</v>
      </c>
      <c r="C7" s="26">
        <v>127.54</v>
      </c>
      <c r="D7" s="26">
        <v>0</v>
      </c>
      <c r="E7" s="26">
        <v>563.87</v>
      </c>
      <c r="F7" s="26">
        <v>58.88</v>
      </c>
      <c r="G7" s="26">
        <v>0</v>
      </c>
    </row>
    <row r="8" spans="1:7" s="4" customFormat="1" ht="18" customHeight="1" x14ac:dyDescent="0.2">
      <c r="A8" s="3" t="s">
        <v>726</v>
      </c>
      <c r="B8" s="32">
        <v>1018735.82</v>
      </c>
      <c r="C8" s="26">
        <v>63135.72</v>
      </c>
      <c r="D8" s="26">
        <v>0</v>
      </c>
      <c r="E8" s="32">
        <v>1091145.1100000001</v>
      </c>
      <c r="F8" s="26">
        <v>70572.92</v>
      </c>
      <c r="G8" s="26">
        <v>0</v>
      </c>
    </row>
    <row r="9" spans="1:7" s="4" customFormat="1" ht="18" customHeight="1" x14ac:dyDescent="0.2">
      <c r="A9" s="3" t="s">
        <v>727</v>
      </c>
      <c r="B9" s="26">
        <v>386.37</v>
      </c>
      <c r="C9" s="26">
        <v>440.42</v>
      </c>
      <c r="D9" s="26">
        <v>0</v>
      </c>
      <c r="E9" s="26">
        <v>317.07</v>
      </c>
      <c r="F9" s="26">
        <v>355.4</v>
      </c>
      <c r="G9" s="26">
        <v>0</v>
      </c>
    </row>
    <row r="10" spans="1:7" s="4" customFormat="1" ht="18" customHeight="1" x14ac:dyDescent="0.2">
      <c r="A10" s="3" t="s">
        <v>728</v>
      </c>
      <c r="B10" s="26">
        <v>825.32</v>
      </c>
      <c r="C10" s="26">
        <v>-3.14</v>
      </c>
      <c r="D10" s="26">
        <v>0</v>
      </c>
      <c r="E10" s="26">
        <v>474.95</v>
      </c>
      <c r="F10" s="26">
        <v>-1.6</v>
      </c>
      <c r="G10" s="26">
        <v>0</v>
      </c>
    </row>
    <row r="11" spans="1:7" s="4" customFormat="1" ht="18" customHeight="1" x14ac:dyDescent="0.2">
      <c r="A11" s="3" t="s">
        <v>97</v>
      </c>
      <c r="B11" s="26">
        <v>11643.02</v>
      </c>
      <c r="C11" s="26">
        <v>9844.2900000000009</v>
      </c>
      <c r="D11" s="26">
        <v>0</v>
      </c>
      <c r="E11" s="26">
        <v>10809.26</v>
      </c>
      <c r="F11" s="26">
        <v>10073.09</v>
      </c>
      <c r="G11" s="26">
        <v>0</v>
      </c>
    </row>
    <row r="12" spans="1:7" s="4" customFormat="1" ht="18" customHeight="1" x14ac:dyDescent="0.2">
      <c r="A12" s="3" t="s">
        <v>327</v>
      </c>
      <c r="B12" s="26">
        <v>17465.29</v>
      </c>
      <c r="C12" s="26">
        <v>973.07</v>
      </c>
      <c r="D12" s="26">
        <v>0</v>
      </c>
      <c r="E12" s="26">
        <v>15448.86</v>
      </c>
      <c r="F12" s="26">
        <v>983.78</v>
      </c>
      <c r="G12" s="26">
        <v>0</v>
      </c>
    </row>
    <row r="13" spans="1:7" s="4" customFormat="1" ht="18" customHeight="1" x14ac:dyDescent="0.2">
      <c r="A13" s="3" t="s">
        <v>156</v>
      </c>
      <c r="B13" s="32">
        <v>1152123.03</v>
      </c>
      <c r="C13" s="26">
        <v>89796.85</v>
      </c>
      <c r="D13" s="32">
        <v>225131.32</v>
      </c>
      <c r="E13" s="32">
        <v>1217134.69</v>
      </c>
      <c r="F13" s="26">
        <v>98497.18</v>
      </c>
      <c r="G13" s="32">
        <v>172422.39999999999</v>
      </c>
    </row>
    <row r="14" spans="1:7" s="4" customFormat="1" ht="24.75" customHeight="1" x14ac:dyDescent="0.2">
      <c r="A14" s="347" t="s">
        <v>729</v>
      </c>
      <c r="B14" s="347"/>
      <c r="C14" s="347"/>
      <c r="D14" s="347"/>
      <c r="E14" s="347"/>
      <c r="F14" s="347"/>
      <c r="G14" s="347"/>
    </row>
    <row r="15" spans="1:7" s="4" customFormat="1" ht="13.5" customHeight="1" x14ac:dyDescent="0.2">
      <c r="A15" s="347" t="s">
        <v>106</v>
      </c>
      <c r="B15" s="347"/>
      <c r="C15" s="347"/>
      <c r="D15" s="347"/>
      <c r="E15" s="347"/>
      <c r="F15" s="347"/>
      <c r="G15" s="347"/>
    </row>
    <row r="16" spans="1:7" s="4" customFormat="1" ht="13.5" customHeight="1" x14ac:dyDescent="0.2">
      <c r="A16" s="347" t="s">
        <v>137</v>
      </c>
      <c r="B16" s="347"/>
      <c r="C16" s="347"/>
      <c r="D16" s="347"/>
      <c r="E16" s="347"/>
      <c r="F16" s="347"/>
      <c r="G16" s="347"/>
    </row>
  </sheetData>
  <mergeCells count="6">
    <mergeCell ref="A1:D1"/>
    <mergeCell ref="A14:G14"/>
    <mergeCell ref="A15:G15"/>
    <mergeCell ref="A16:G16"/>
    <mergeCell ref="B2:D2"/>
    <mergeCell ref="E2:G2"/>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20"/>
  <sheetViews>
    <sheetView zoomScaleNormal="100" workbookViewId="0">
      <selection activeCell="A2" sqref="A2:A3"/>
    </sheetView>
  </sheetViews>
  <sheetFormatPr defaultRowHeight="12.75" x14ac:dyDescent="0.2"/>
  <cols>
    <col min="1" max="1" width="80.85546875" bestFit="1" customWidth="1"/>
    <col min="2" max="2" width="8.42578125" bestFit="1" customWidth="1"/>
    <col min="3" max="3" width="12.85546875" bestFit="1" customWidth="1"/>
    <col min="4" max="4" width="13.140625" bestFit="1" customWidth="1"/>
    <col min="5" max="7" width="12.28515625" bestFit="1" customWidth="1"/>
    <col min="8" max="8" width="10.140625" bestFit="1" customWidth="1"/>
    <col min="9" max="9" width="11" bestFit="1" customWidth="1"/>
    <col min="10" max="11" width="12.28515625" bestFit="1" customWidth="1"/>
    <col min="12" max="12" width="10" bestFit="1" customWidth="1"/>
    <col min="13" max="13" width="1.5703125" bestFit="1" customWidth="1"/>
    <col min="14" max="14" width="0.28515625" bestFit="1" customWidth="1"/>
    <col min="15" max="15" width="4.7109375" bestFit="1" customWidth="1"/>
  </cols>
  <sheetData>
    <row r="1" spans="1:14" ht="15.75" customHeight="1" x14ac:dyDescent="0.2">
      <c r="A1" s="5" t="s">
        <v>1107</v>
      </c>
    </row>
    <row r="2" spans="1:14" s="4" customFormat="1" ht="18.75" customHeight="1" x14ac:dyDescent="0.2">
      <c r="A2" s="443" t="s">
        <v>730</v>
      </c>
      <c r="B2" s="443" t="s">
        <v>731</v>
      </c>
      <c r="C2" s="413" t="s">
        <v>732</v>
      </c>
      <c r="D2" s="420"/>
      <c r="E2" s="420"/>
      <c r="F2" s="420"/>
      <c r="G2" s="420"/>
      <c r="H2" s="413" t="s">
        <v>733</v>
      </c>
      <c r="I2" s="420"/>
      <c r="J2" s="420"/>
      <c r="K2" s="420"/>
      <c r="L2" s="420"/>
      <c r="M2" s="414"/>
      <c r="N2" s="75"/>
    </row>
    <row r="3" spans="1:14" s="4" customFormat="1" ht="37.5" customHeight="1" x14ac:dyDescent="0.2">
      <c r="A3" s="444"/>
      <c r="B3" s="444"/>
      <c r="C3" s="35" t="s">
        <v>168</v>
      </c>
      <c r="D3" s="35" t="s">
        <v>167</v>
      </c>
      <c r="E3" s="35" t="s">
        <v>734</v>
      </c>
      <c r="F3" s="44" t="s">
        <v>735</v>
      </c>
      <c r="G3" s="44" t="s">
        <v>736</v>
      </c>
      <c r="H3" s="35" t="s">
        <v>168</v>
      </c>
      <c r="I3" s="35" t="s">
        <v>167</v>
      </c>
      <c r="J3" s="35" t="s">
        <v>734</v>
      </c>
      <c r="K3" s="44" t="s">
        <v>735</v>
      </c>
      <c r="L3" s="379" t="s">
        <v>736</v>
      </c>
      <c r="M3" s="381"/>
      <c r="N3" s="76"/>
    </row>
    <row r="4" spans="1:14" s="4" customFormat="1" ht="18" customHeight="1" x14ac:dyDescent="0.2">
      <c r="A4" s="77" t="s">
        <v>737</v>
      </c>
      <c r="B4" s="78" t="s">
        <v>738</v>
      </c>
      <c r="C4" s="7">
        <v>6104</v>
      </c>
      <c r="D4" s="7">
        <v>6060</v>
      </c>
      <c r="E4" s="7">
        <v>5815</v>
      </c>
      <c r="F4" s="79">
        <v>4.9699054169999997</v>
      </c>
      <c r="G4" s="79">
        <v>0.72607260699999998</v>
      </c>
      <c r="H4" s="7">
        <v>6862</v>
      </c>
      <c r="I4" s="7">
        <v>6840</v>
      </c>
      <c r="J4" s="7">
        <v>6639</v>
      </c>
      <c r="K4" s="79">
        <v>3.36</v>
      </c>
      <c r="L4" s="441">
        <v>0.32</v>
      </c>
      <c r="M4" s="442"/>
      <c r="N4" s="80" t="s">
        <v>737</v>
      </c>
    </row>
    <row r="5" spans="1:14" s="4" customFormat="1" ht="18" customHeight="1" x14ac:dyDescent="0.2">
      <c r="A5" s="77" t="s">
        <v>739</v>
      </c>
      <c r="B5" s="78" t="s">
        <v>738</v>
      </c>
      <c r="C5" s="7">
        <v>274</v>
      </c>
      <c r="D5" s="7">
        <v>275</v>
      </c>
      <c r="E5" s="7">
        <v>268</v>
      </c>
      <c r="F5" s="79">
        <v>2.23880597</v>
      </c>
      <c r="G5" s="79">
        <v>-0.36363636300000002</v>
      </c>
      <c r="H5" s="7">
        <v>593</v>
      </c>
      <c r="I5" s="7">
        <v>595</v>
      </c>
      <c r="J5" s="7">
        <v>589</v>
      </c>
      <c r="K5" s="79">
        <v>0.68</v>
      </c>
      <c r="L5" s="441">
        <v>-0.34</v>
      </c>
      <c r="M5" s="442"/>
      <c r="N5" s="80" t="s">
        <v>739</v>
      </c>
    </row>
    <row r="6" spans="1:14" s="4" customFormat="1" ht="18" customHeight="1" x14ac:dyDescent="0.2">
      <c r="A6" s="77" t="s">
        <v>740</v>
      </c>
      <c r="B6" s="78" t="s">
        <v>738</v>
      </c>
      <c r="C6" s="7">
        <v>3</v>
      </c>
      <c r="D6" s="7">
        <v>3</v>
      </c>
      <c r="E6" s="7">
        <v>3</v>
      </c>
      <c r="F6" s="79">
        <v>0</v>
      </c>
      <c r="G6" s="79">
        <v>0</v>
      </c>
      <c r="H6" s="7">
        <v>3</v>
      </c>
      <c r="I6" s="7">
        <v>3</v>
      </c>
      <c r="J6" s="7">
        <v>3</v>
      </c>
      <c r="K6" s="79">
        <v>0</v>
      </c>
      <c r="L6" s="441">
        <v>0</v>
      </c>
      <c r="M6" s="442"/>
      <c r="N6" s="80" t="s">
        <v>740</v>
      </c>
    </row>
    <row r="7" spans="1:14" s="4" customFormat="1" ht="18" customHeight="1" x14ac:dyDescent="0.2">
      <c r="A7" s="77" t="s">
        <v>741</v>
      </c>
      <c r="B7" s="78" t="s">
        <v>742</v>
      </c>
      <c r="C7" s="7">
        <v>178.36456999999999</v>
      </c>
      <c r="D7" s="7">
        <v>177.00238999999999</v>
      </c>
      <c r="E7" s="7">
        <v>164.23446000000001</v>
      </c>
      <c r="F7" s="79">
        <v>8.6036207020000006</v>
      </c>
      <c r="G7" s="79">
        <v>0.76958282899999997</v>
      </c>
      <c r="H7" s="7">
        <v>162.91</v>
      </c>
      <c r="I7" s="7">
        <v>160.57</v>
      </c>
      <c r="J7" s="7">
        <v>136.24</v>
      </c>
      <c r="K7" s="79">
        <v>19.57</v>
      </c>
      <c r="L7" s="441">
        <v>1.45</v>
      </c>
      <c r="M7" s="442"/>
      <c r="N7" s="80" t="s">
        <v>741</v>
      </c>
    </row>
    <row r="8" spans="1:14" s="4" customFormat="1" ht="18" customHeight="1" x14ac:dyDescent="0.2">
      <c r="A8" s="77" t="s">
        <v>743</v>
      </c>
      <c r="B8" s="78" t="s">
        <v>744</v>
      </c>
      <c r="C8" s="7">
        <v>51748.802739300001</v>
      </c>
      <c r="D8" s="7">
        <v>51696.0548222</v>
      </c>
      <c r="E8" s="7">
        <v>47504.391131199998</v>
      </c>
      <c r="F8" s="79">
        <v>8.9347774110000007</v>
      </c>
      <c r="G8" s="79">
        <v>0.102034705</v>
      </c>
      <c r="H8" s="7">
        <v>17168.349999999999</v>
      </c>
      <c r="I8" s="7">
        <v>16776.93</v>
      </c>
      <c r="J8" s="7">
        <v>14045.12</v>
      </c>
      <c r="K8" s="79">
        <v>22.24</v>
      </c>
      <c r="L8" s="441">
        <v>2.33</v>
      </c>
      <c r="M8" s="442"/>
      <c r="N8" s="80" t="s">
        <v>743</v>
      </c>
    </row>
    <row r="9" spans="1:14" s="4" customFormat="1" ht="18" customHeight="1" x14ac:dyDescent="0.2">
      <c r="A9" s="77" t="s">
        <v>745</v>
      </c>
      <c r="B9" s="78" t="s">
        <v>744</v>
      </c>
      <c r="C9" s="45">
        <v>12003074.178757001</v>
      </c>
      <c r="D9" s="45">
        <v>12551909.791819399</v>
      </c>
      <c r="E9" s="45">
        <v>12228443.4767542</v>
      </c>
      <c r="F9" s="79">
        <v>-1.8429925149999999</v>
      </c>
      <c r="G9" s="79">
        <v>-4.3725267480000003</v>
      </c>
      <c r="H9" s="43">
        <v>1631319.34</v>
      </c>
      <c r="I9" s="43">
        <v>1674877.34</v>
      </c>
      <c r="J9" s="43">
        <v>1846745.78</v>
      </c>
      <c r="K9" s="79">
        <v>-11.67</v>
      </c>
      <c r="L9" s="441">
        <v>-2.6</v>
      </c>
      <c r="M9" s="442"/>
      <c r="N9" s="80" t="s">
        <v>745</v>
      </c>
    </row>
    <row r="10" spans="1:14" s="4" customFormat="1" ht="18" customHeight="1" x14ac:dyDescent="0.2">
      <c r="A10" s="77" t="s">
        <v>746</v>
      </c>
      <c r="B10" s="78" t="s">
        <v>744</v>
      </c>
      <c r="C10" s="7">
        <v>55328.343350461</v>
      </c>
      <c r="D10" s="7">
        <v>55254.436883877999</v>
      </c>
      <c r="E10" s="7">
        <v>50473.889240115997</v>
      </c>
      <c r="F10" s="79">
        <v>9.6177532249999995</v>
      </c>
      <c r="G10" s="79">
        <v>0.13375661899999999</v>
      </c>
      <c r="H10" s="7">
        <v>18601.48</v>
      </c>
      <c r="I10" s="7">
        <v>18181.25</v>
      </c>
      <c r="J10" s="7">
        <v>14973.67</v>
      </c>
      <c r="K10" s="79">
        <v>24.23</v>
      </c>
      <c r="L10" s="441">
        <v>2.31</v>
      </c>
      <c r="M10" s="442"/>
      <c r="N10" s="80" t="s">
        <v>746</v>
      </c>
    </row>
    <row r="11" spans="1:14" s="4" customFormat="1" ht="18" customHeight="1" x14ac:dyDescent="0.2">
      <c r="A11" s="77" t="s">
        <v>747</v>
      </c>
      <c r="B11" s="78" t="s">
        <v>744</v>
      </c>
      <c r="C11" s="45">
        <v>14569351.2822557</v>
      </c>
      <c r="D11" s="45">
        <v>15119772.8373204</v>
      </c>
      <c r="E11" s="45">
        <v>14675685.5509583</v>
      </c>
      <c r="F11" s="79">
        <v>-0.72456082799999999</v>
      </c>
      <c r="G11" s="79">
        <v>-3.6404088940000001</v>
      </c>
      <c r="H11" s="43">
        <v>1738047.16</v>
      </c>
      <c r="I11" s="43">
        <v>1782820.64</v>
      </c>
      <c r="J11" s="43">
        <v>1931885.66</v>
      </c>
      <c r="K11" s="79">
        <v>-10.029999999999999</v>
      </c>
      <c r="L11" s="441">
        <v>-2.5099999999999998</v>
      </c>
      <c r="M11" s="442"/>
      <c r="N11" s="80" t="s">
        <v>747</v>
      </c>
    </row>
    <row r="12" spans="1:14" s="4" customFormat="1" ht="18" customHeight="1" x14ac:dyDescent="0.2">
      <c r="A12" s="77" t="s">
        <v>748</v>
      </c>
      <c r="B12" s="78" t="s">
        <v>744</v>
      </c>
      <c r="C12" s="7">
        <v>1033.5397375</v>
      </c>
      <c r="D12" s="7">
        <v>880.66960340000003</v>
      </c>
      <c r="E12" s="7">
        <v>972.9312741</v>
      </c>
      <c r="F12" s="79">
        <v>6.22947016</v>
      </c>
      <c r="G12" s="79">
        <v>17.358397918000001</v>
      </c>
      <c r="H12" s="7">
        <v>483.71</v>
      </c>
      <c r="I12" s="7">
        <v>499.65</v>
      </c>
      <c r="J12" s="7">
        <v>635.22</v>
      </c>
      <c r="K12" s="79">
        <v>-23.85</v>
      </c>
      <c r="L12" s="441">
        <v>-3.19</v>
      </c>
      <c r="M12" s="442"/>
      <c r="N12" s="80" t="s">
        <v>748</v>
      </c>
    </row>
    <row r="13" spans="1:14" s="4" customFormat="1" ht="18" customHeight="1" x14ac:dyDescent="0.2">
      <c r="A13" s="77" t="s">
        <v>749</v>
      </c>
      <c r="B13" s="78" t="s">
        <v>744</v>
      </c>
      <c r="C13" s="7">
        <v>49.216177975999997</v>
      </c>
      <c r="D13" s="7">
        <v>48.926089077999997</v>
      </c>
      <c r="E13" s="7">
        <v>51.206909162999999</v>
      </c>
      <c r="F13" s="79">
        <v>-3.8876222359999999</v>
      </c>
      <c r="G13" s="79">
        <v>0.59291250100000004</v>
      </c>
      <c r="H13" s="7">
        <v>15.6</v>
      </c>
      <c r="I13" s="7">
        <v>16.12</v>
      </c>
      <c r="J13" s="7">
        <v>21.17</v>
      </c>
      <c r="K13" s="79">
        <v>-26.31</v>
      </c>
      <c r="L13" s="441">
        <v>-3.19</v>
      </c>
      <c r="M13" s="442"/>
      <c r="N13" s="80" t="s">
        <v>749</v>
      </c>
    </row>
    <row r="14" spans="1:14" s="4" customFormat="1" ht="18" customHeight="1" x14ac:dyDescent="0.2">
      <c r="A14" s="77" t="s">
        <v>750</v>
      </c>
      <c r="B14" s="78" t="s">
        <v>744</v>
      </c>
      <c r="C14" s="43">
        <v>288800.57642215001</v>
      </c>
      <c r="D14" s="43">
        <v>281795.73383821599</v>
      </c>
      <c r="E14" s="43">
        <v>249089.05794959099</v>
      </c>
      <c r="F14" s="79">
        <v>15.942698888000001</v>
      </c>
      <c r="G14" s="79">
        <v>2.4857873069999998</v>
      </c>
      <c r="H14" s="7">
        <v>54335.82</v>
      </c>
      <c r="I14" s="7">
        <v>53541.95</v>
      </c>
      <c r="J14" s="7">
        <v>80566.679999999993</v>
      </c>
      <c r="K14" s="79">
        <v>-32.56</v>
      </c>
      <c r="L14" s="441">
        <v>1.48</v>
      </c>
      <c r="M14" s="442"/>
      <c r="N14" s="80" t="s">
        <v>750</v>
      </c>
    </row>
    <row r="15" spans="1:14" s="4" customFormat="1" ht="18" customHeight="1" x14ac:dyDescent="0.2">
      <c r="A15" s="77" t="s">
        <v>751</v>
      </c>
      <c r="B15" s="78" t="s">
        <v>744</v>
      </c>
      <c r="C15" s="7">
        <v>13752.408401055</v>
      </c>
      <c r="D15" s="7">
        <v>15655.318546568</v>
      </c>
      <c r="E15" s="7">
        <v>13109.9504184</v>
      </c>
      <c r="F15" s="79">
        <v>4.9005370890000002</v>
      </c>
      <c r="G15" s="79">
        <v>-12.155039451</v>
      </c>
      <c r="H15" s="7">
        <v>1752.77</v>
      </c>
      <c r="I15" s="7">
        <v>1727.16</v>
      </c>
      <c r="J15" s="7">
        <v>2685.56</v>
      </c>
      <c r="K15" s="79">
        <v>-34.729999999999997</v>
      </c>
      <c r="L15" s="441">
        <v>1.48</v>
      </c>
      <c r="M15" s="442"/>
      <c r="N15" s="80" t="s">
        <v>751</v>
      </c>
    </row>
    <row r="16" spans="1:14" s="4" customFormat="1" ht="18" customHeight="1" x14ac:dyDescent="0.2">
      <c r="A16" s="77" t="s">
        <v>752</v>
      </c>
      <c r="B16" s="78" t="s">
        <v>738</v>
      </c>
      <c r="C16" s="7">
        <v>8</v>
      </c>
      <c r="D16" s="7">
        <v>4</v>
      </c>
      <c r="E16" s="7">
        <v>7</v>
      </c>
      <c r="F16" s="79">
        <v>14.285714285999999</v>
      </c>
      <c r="G16" s="79">
        <v>100</v>
      </c>
      <c r="H16" s="7">
        <v>71</v>
      </c>
      <c r="I16" s="7">
        <v>68</v>
      </c>
      <c r="J16" s="7">
        <v>17</v>
      </c>
      <c r="K16" s="79">
        <v>317.64999999999998</v>
      </c>
      <c r="L16" s="441">
        <v>4.41</v>
      </c>
      <c r="M16" s="442"/>
      <c r="N16" s="80" t="s">
        <v>752</v>
      </c>
    </row>
    <row r="17" spans="1:14" s="4" customFormat="1" ht="18" customHeight="1" x14ac:dyDescent="0.2">
      <c r="A17" s="77" t="s">
        <v>753</v>
      </c>
      <c r="B17" s="78" t="s">
        <v>754</v>
      </c>
      <c r="C17" s="7">
        <v>86.888845087999997</v>
      </c>
      <c r="D17" s="7">
        <v>86.942865315999995</v>
      </c>
      <c r="E17" s="7">
        <v>86.289940756999997</v>
      </c>
      <c r="F17" s="79">
        <v>0.69406042700000004</v>
      </c>
      <c r="G17" s="79">
        <v>-6.2133019999999997E-2</v>
      </c>
      <c r="H17" s="7">
        <v>11.78</v>
      </c>
      <c r="I17" s="7">
        <v>11.59</v>
      </c>
      <c r="J17" s="7">
        <v>13.54</v>
      </c>
      <c r="K17" s="79">
        <v>-12.98</v>
      </c>
      <c r="L17" s="441">
        <v>1.68</v>
      </c>
      <c r="M17" s="442"/>
      <c r="N17" s="81" t="s">
        <v>755</v>
      </c>
    </row>
    <row r="18" spans="1:14" s="4" customFormat="1" ht="24.75" customHeight="1" x14ac:dyDescent="0.2">
      <c r="A18" s="348" t="s">
        <v>756</v>
      </c>
      <c r="B18" s="348"/>
      <c r="C18" s="348"/>
      <c r="D18" s="348"/>
      <c r="E18" s="348"/>
      <c r="F18" s="348"/>
      <c r="G18" s="348"/>
      <c r="H18" s="348"/>
      <c r="I18" s="348"/>
      <c r="J18" s="348"/>
      <c r="K18" s="348"/>
      <c r="L18" s="348"/>
    </row>
    <row r="19" spans="1:14" s="4" customFormat="1" ht="13.5" customHeight="1" x14ac:dyDescent="0.2">
      <c r="A19" s="347" t="s">
        <v>757</v>
      </c>
      <c r="B19" s="347"/>
      <c r="C19" s="347"/>
      <c r="D19" s="347"/>
      <c r="E19" s="347"/>
      <c r="F19" s="347"/>
      <c r="G19" s="347"/>
      <c r="H19" s="347"/>
      <c r="I19" s="347"/>
      <c r="J19" s="347"/>
      <c r="K19" s="347"/>
      <c r="L19" s="347"/>
    </row>
    <row r="20" spans="1:14" s="4" customFormat="1" ht="28.35" customHeight="1" x14ac:dyDescent="0.2"/>
  </sheetData>
  <mergeCells count="21">
    <mergeCell ref="A2:A3"/>
    <mergeCell ref="B2:B3"/>
    <mergeCell ref="C2:G2"/>
    <mergeCell ref="H2:M2"/>
    <mergeCell ref="L3:M3"/>
    <mergeCell ref="L4:M4"/>
    <mergeCell ref="L5:M5"/>
    <mergeCell ref="L6:M6"/>
    <mergeCell ref="L7:M7"/>
    <mergeCell ref="L8:M8"/>
    <mergeCell ref="L9:M9"/>
    <mergeCell ref="L10:M10"/>
    <mergeCell ref="L17:M17"/>
    <mergeCell ref="A18:L18"/>
    <mergeCell ref="A19:L19"/>
    <mergeCell ref="L11:M11"/>
    <mergeCell ref="L12:M12"/>
    <mergeCell ref="L13:M13"/>
    <mergeCell ref="L14:M14"/>
    <mergeCell ref="L15:M15"/>
    <mergeCell ref="L16:M16"/>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6"/>
  <sheetViews>
    <sheetView zoomScaleNormal="100" workbookViewId="0">
      <selection activeCell="A2" sqref="A2:A3"/>
    </sheetView>
  </sheetViews>
  <sheetFormatPr defaultRowHeight="12.75" x14ac:dyDescent="0.2"/>
  <cols>
    <col min="1" max="5" width="14.7109375" bestFit="1" customWidth="1"/>
    <col min="6" max="6" width="14.140625" bestFit="1" customWidth="1"/>
    <col min="7" max="9" width="14.7109375" bestFit="1" customWidth="1"/>
    <col min="10" max="10" width="9.85546875" bestFit="1" customWidth="1"/>
    <col min="11" max="11" width="19.5703125" bestFit="1" customWidth="1"/>
    <col min="12" max="12" width="4.7109375" bestFit="1" customWidth="1"/>
  </cols>
  <sheetData>
    <row r="1" spans="1:11" ht="16.5" customHeight="1" x14ac:dyDescent="0.2">
      <c r="A1" s="359" t="s">
        <v>1108</v>
      </c>
      <c r="B1" s="359"/>
      <c r="C1" s="359"/>
      <c r="D1" s="359"/>
      <c r="E1" s="359"/>
      <c r="F1" s="359"/>
      <c r="G1" s="359"/>
      <c r="H1" s="359"/>
      <c r="I1" s="359"/>
      <c r="J1" s="359"/>
    </row>
    <row r="2" spans="1:11" s="4" customFormat="1" ht="18" customHeight="1" x14ac:dyDescent="0.2">
      <c r="A2" s="337" t="s">
        <v>186</v>
      </c>
      <c r="B2" s="349" t="s">
        <v>732</v>
      </c>
      <c r="C2" s="350"/>
      <c r="D2" s="350"/>
      <c r="E2" s="350"/>
      <c r="F2" s="351"/>
      <c r="G2" s="349" t="s">
        <v>733</v>
      </c>
      <c r="H2" s="350"/>
      <c r="I2" s="350"/>
      <c r="J2" s="350"/>
      <c r="K2" s="351"/>
    </row>
    <row r="3" spans="1:11" s="4" customFormat="1" ht="51" customHeight="1" x14ac:dyDescent="0.2">
      <c r="A3" s="339"/>
      <c r="B3" s="9" t="s">
        <v>758</v>
      </c>
      <c r="C3" s="9" t="s">
        <v>759</v>
      </c>
      <c r="D3" s="17" t="s">
        <v>760</v>
      </c>
      <c r="E3" s="17" t="s">
        <v>761</v>
      </c>
      <c r="F3" s="10" t="s">
        <v>762</v>
      </c>
      <c r="G3" s="9" t="s">
        <v>758</v>
      </c>
      <c r="H3" s="9" t="s">
        <v>759</v>
      </c>
      <c r="I3" s="17" t="s">
        <v>760</v>
      </c>
      <c r="J3" s="17" t="s">
        <v>761</v>
      </c>
      <c r="K3" s="10" t="s">
        <v>763</v>
      </c>
    </row>
    <row r="4" spans="1:11" s="4" customFormat="1" ht="18" customHeight="1" x14ac:dyDescent="0.2">
      <c r="A4" s="3" t="s">
        <v>69</v>
      </c>
      <c r="B4" s="26">
        <v>19865</v>
      </c>
      <c r="C4" s="26">
        <v>276</v>
      </c>
      <c r="D4" s="26">
        <v>30385</v>
      </c>
      <c r="E4" s="32">
        <v>1506339</v>
      </c>
      <c r="F4" s="41">
        <v>17220166.752</v>
      </c>
      <c r="G4" s="26">
        <v>10628</v>
      </c>
      <c r="H4" s="26">
        <v>593</v>
      </c>
      <c r="I4" s="26">
        <v>17473</v>
      </c>
      <c r="J4" s="32">
        <v>283805</v>
      </c>
      <c r="K4" s="32">
        <v>1983981.03</v>
      </c>
    </row>
    <row r="5" spans="1:11" s="4" customFormat="1" ht="18" customHeight="1" x14ac:dyDescent="0.2">
      <c r="A5" s="3" t="s">
        <v>70</v>
      </c>
      <c r="B5" s="26">
        <v>21392</v>
      </c>
      <c r="C5" s="26">
        <v>274</v>
      </c>
      <c r="D5" s="26">
        <v>30797</v>
      </c>
      <c r="E5" s="32">
        <v>1601695.62</v>
      </c>
      <c r="F5" s="26">
        <v>1705.566466</v>
      </c>
      <c r="G5" s="26">
        <v>11237</v>
      </c>
      <c r="H5" s="26">
        <v>595</v>
      </c>
      <c r="I5" s="26">
        <v>19221</v>
      </c>
      <c r="J5" s="32">
        <v>310691.96000000002</v>
      </c>
      <c r="K5" s="32">
        <v>1950935.76</v>
      </c>
    </row>
    <row r="6" spans="1:11" s="4" customFormat="1" ht="18" customHeight="1" x14ac:dyDescent="0.2">
      <c r="A6" s="3" t="s">
        <v>162</v>
      </c>
      <c r="B6" s="26">
        <v>20089</v>
      </c>
      <c r="C6" s="26">
        <v>277</v>
      </c>
      <c r="D6" s="26">
        <v>30439</v>
      </c>
      <c r="E6" s="32">
        <v>1532784.55</v>
      </c>
      <c r="F6" s="41">
        <v>18187157.223999999</v>
      </c>
      <c r="G6" s="26">
        <v>10761</v>
      </c>
      <c r="H6" s="26">
        <v>601</v>
      </c>
      <c r="I6" s="26">
        <v>17454</v>
      </c>
      <c r="J6" s="32">
        <v>298670.46000000002</v>
      </c>
      <c r="K6" s="32">
        <v>2121782.2400000002</v>
      </c>
    </row>
    <row r="7" spans="1:11" s="4" customFormat="1" ht="18" customHeight="1" x14ac:dyDescent="0.2">
      <c r="A7" s="3" t="s">
        <v>163</v>
      </c>
      <c r="B7" s="26">
        <v>20282</v>
      </c>
      <c r="C7" s="26">
        <v>277</v>
      </c>
      <c r="D7" s="26">
        <v>30563</v>
      </c>
      <c r="E7" s="32">
        <v>1549218.47</v>
      </c>
      <c r="F7" s="41">
        <v>17570560.171</v>
      </c>
      <c r="G7" s="26">
        <v>10892</v>
      </c>
      <c r="H7" s="26">
        <v>602</v>
      </c>
      <c r="I7" s="26">
        <v>19172</v>
      </c>
      <c r="J7" s="32">
        <v>300622.23</v>
      </c>
      <c r="K7" s="32">
        <v>2069038.28</v>
      </c>
    </row>
    <row r="8" spans="1:11" s="4" customFormat="1" ht="18" customHeight="1" x14ac:dyDescent="0.2">
      <c r="A8" s="3" t="s">
        <v>164</v>
      </c>
      <c r="B8" s="26">
        <v>20462</v>
      </c>
      <c r="C8" s="26">
        <v>275</v>
      </c>
      <c r="D8" s="26">
        <v>30512</v>
      </c>
      <c r="E8" s="32">
        <v>1576579.85</v>
      </c>
      <c r="F8" s="41">
        <v>17586565.919</v>
      </c>
      <c r="G8" s="26">
        <v>10992</v>
      </c>
      <c r="H8" s="26">
        <v>597</v>
      </c>
      <c r="I8" s="26">
        <v>19176</v>
      </c>
      <c r="J8" s="32">
        <v>305639</v>
      </c>
      <c r="K8" s="32">
        <v>1995128</v>
      </c>
    </row>
    <row r="9" spans="1:11" s="4" customFormat="1" ht="18" customHeight="1" x14ac:dyDescent="0.2">
      <c r="A9" s="3" t="s">
        <v>165</v>
      </c>
      <c r="B9" s="26">
        <v>20648</v>
      </c>
      <c r="C9" s="26">
        <v>275</v>
      </c>
      <c r="D9" s="26">
        <v>30560</v>
      </c>
      <c r="E9" s="32">
        <v>1566791.49</v>
      </c>
      <c r="F9" s="41">
        <v>18447742.013</v>
      </c>
      <c r="G9" s="26">
        <v>11088</v>
      </c>
      <c r="H9" s="26">
        <v>596</v>
      </c>
      <c r="I9" s="26">
        <v>19154</v>
      </c>
      <c r="J9" s="32">
        <v>307852</v>
      </c>
      <c r="K9" s="32">
        <v>2095750</v>
      </c>
    </row>
    <row r="10" spans="1:11" s="4" customFormat="1" ht="18" customHeight="1" x14ac:dyDescent="0.2">
      <c r="A10" s="3" t="s">
        <v>166</v>
      </c>
      <c r="B10" s="26">
        <v>20809</v>
      </c>
      <c r="C10" s="26">
        <v>276</v>
      </c>
      <c r="D10" s="26">
        <v>30562</v>
      </c>
      <c r="E10" s="32">
        <v>1557557.97</v>
      </c>
      <c r="F10" s="41">
        <v>18964146.857000001</v>
      </c>
      <c r="G10" s="26">
        <v>11174</v>
      </c>
      <c r="H10" s="26">
        <v>595</v>
      </c>
      <c r="I10" s="26">
        <v>19189</v>
      </c>
      <c r="J10" s="32">
        <v>311080</v>
      </c>
      <c r="K10" s="32">
        <v>2168984</v>
      </c>
    </row>
    <row r="11" spans="1:11" s="4" customFormat="1" ht="18" customHeight="1" x14ac:dyDescent="0.2">
      <c r="A11" s="3" t="s">
        <v>167</v>
      </c>
      <c r="B11" s="26">
        <v>20942</v>
      </c>
      <c r="C11" s="26">
        <v>276</v>
      </c>
      <c r="D11" s="26">
        <v>30729</v>
      </c>
      <c r="E11" s="32">
        <v>1583551.87</v>
      </c>
      <c r="F11" s="32">
        <v>176330.15426000001</v>
      </c>
      <c r="G11" s="26">
        <v>11237</v>
      </c>
      <c r="H11" s="26">
        <v>595</v>
      </c>
      <c r="I11" s="26">
        <v>19221</v>
      </c>
      <c r="J11" s="32">
        <v>310691.96000000002</v>
      </c>
      <c r="K11" s="32">
        <v>1950935.76</v>
      </c>
    </row>
    <row r="12" spans="1:11" s="4" customFormat="1" ht="18" customHeight="1" x14ac:dyDescent="0.2">
      <c r="A12" s="3" t="s">
        <v>168</v>
      </c>
      <c r="B12" s="26">
        <v>21392</v>
      </c>
      <c r="C12" s="26">
        <v>274</v>
      </c>
      <c r="D12" s="26">
        <v>30797</v>
      </c>
      <c r="E12" s="32">
        <v>1601695.62</v>
      </c>
      <c r="F12" s="26">
        <v>1705.566466</v>
      </c>
      <c r="G12" s="26">
        <v>11362</v>
      </c>
      <c r="H12" s="26">
        <v>593</v>
      </c>
      <c r="I12" s="26">
        <v>19277</v>
      </c>
      <c r="J12" s="32">
        <v>321519.11</v>
      </c>
      <c r="K12" s="32">
        <v>1909449.27</v>
      </c>
    </row>
    <row r="13" spans="1:11" s="4" customFormat="1" ht="18.75" customHeight="1" x14ac:dyDescent="0.2">
      <c r="A13" s="445" t="s">
        <v>764</v>
      </c>
      <c r="B13" s="445"/>
      <c r="C13" s="445"/>
      <c r="D13" s="445"/>
      <c r="E13" s="445"/>
      <c r="F13" s="445"/>
      <c r="G13" s="445"/>
      <c r="H13" s="445"/>
    </row>
    <row r="14" spans="1:11" s="4" customFormat="1" ht="18" customHeight="1" x14ac:dyDescent="0.2">
      <c r="A14" s="327" t="s">
        <v>765</v>
      </c>
      <c r="B14" s="327"/>
      <c r="C14" s="327"/>
      <c r="D14" s="327"/>
      <c r="E14" s="327"/>
      <c r="F14" s="327"/>
      <c r="G14" s="327"/>
      <c r="H14" s="327"/>
    </row>
    <row r="15" spans="1:11" s="4" customFormat="1" ht="18" customHeight="1" x14ac:dyDescent="0.2">
      <c r="A15" s="327" t="s">
        <v>757</v>
      </c>
      <c r="B15" s="327"/>
      <c r="C15" s="327"/>
      <c r="D15" s="327"/>
      <c r="E15" s="327"/>
      <c r="F15" s="327"/>
      <c r="G15" s="327"/>
      <c r="H15" s="327"/>
    </row>
    <row r="16" spans="1:11" s="4" customFormat="1" ht="28.35" customHeight="1" x14ac:dyDescent="0.2"/>
  </sheetData>
  <mergeCells count="7">
    <mergeCell ref="A15:H15"/>
    <mergeCell ref="A1:J1"/>
    <mergeCell ref="A2:A3"/>
    <mergeCell ref="B2:F2"/>
    <mergeCell ref="G2:K2"/>
    <mergeCell ref="A13:H13"/>
    <mergeCell ref="A14:H14"/>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0"/>
  <sheetViews>
    <sheetView zoomScaleNormal="100" workbookViewId="0">
      <selection activeCell="B10" sqref="B10"/>
    </sheetView>
  </sheetViews>
  <sheetFormatPr defaultRowHeight="12.75" x14ac:dyDescent="0.2"/>
  <cols>
    <col min="1" max="1" width="27.85546875" bestFit="1" customWidth="1"/>
    <col min="2" max="2" width="14.7109375" bestFit="1" customWidth="1"/>
    <col min="3" max="10" width="13.5703125" bestFit="1" customWidth="1"/>
    <col min="11" max="11" width="4.7109375" bestFit="1" customWidth="1"/>
  </cols>
  <sheetData>
    <row r="1" spans="1:10" ht="15.75" customHeight="1" x14ac:dyDescent="0.2">
      <c r="A1" s="5" t="s">
        <v>1109</v>
      </c>
    </row>
    <row r="2" spans="1:10" s="4" customFormat="1" ht="18" customHeight="1" x14ac:dyDescent="0.2">
      <c r="A2" s="337" t="s">
        <v>718</v>
      </c>
      <c r="B2" s="337" t="s">
        <v>731</v>
      </c>
      <c r="C2" s="349" t="s">
        <v>179</v>
      </c>
      <c r="D2" s="351"/>
      <c r="E2" s="349" t="s">
        <v>120</v>
      </c>
      <c r="F2" s="351"/>
      <c r="G2" s="349" t="s">
        <v>327</v>
      </c>
      <c r="H2" s="351"/>
      <c r="I2" s="349" t="s">
        <v>156</v>
      </c>
      <c r="J2" s="351"/>
    </row>
    <row r="3" spans="1:10" s="4" customFormat="1" ht="16.5" customHeight="1" x14ac:dyDescent="0.2">
      <c r="A3" s="339"/>
      <c r="B3" s="339"/>
      <c r="C3" s="6" t="s">
        <v>175</v>
      </c>
      <c r="D3" s="6" t="s">
        <v>766</v>
      </c>
      <c r="E3" s="6" t="s">
        <v>175</v>
      </c>
      <c r="F3" s="6" t="s">
        <v>766</v>
      </c>
      <c r="G3" s="6" t="s">
        <v>175</v>
      </c>
      <c r="H3" s="6" t="s">
        <v>766</v>
      </c>
      <c r="I3" s="6" t="s">
        <v>175</v>
      </c>
      <c r="J3" s="6" t="s">
        <v>766</v>
      </c>
    </row>
    <row r="4" spans="1:10" s="4" customFormat="1" ht="18" customHeight="1" x14ac:dyDescent="0.2">
      <c r="A4" s="446" t="s">
        <v>732</v>
      </c>
      <c r="B4" s="447"/>
      <c r="C4" s="447"/>
      <c r="D4" s="447"/>
      <c r="E4" s="447"/>
      <c r="F4" s="447"/>
      <c r="G4" s="447"/>
      <c r="H4" s="447"/>
      <c r="I4" s="447"/>
      <c r="J4" s="448"/>
    </row>
    <row r="5" spans="1:10" s="4" customFormat="1" ht="15" customHeight="1" x14ac:dyDescent="0.2">
      <c r="A5" s="12" t="s">
        <v>767</v>
      </c>
      <c r="B5" s="35" t="s">
        <v>768</v>
      </c>
      <c r="C5" s="7">
        <v>11063</v>
      </c>
      <c r="D5" s="7">
        <v>5685</v>
      </c>
      <c r="E5" s="7">
        <v>12331</v>
      </c>
      <c r="F5" s="7">
        <v>12779</v>
      </c>
      <c r="G5" s="7">
        <v>7075</v>
      </c>
      <c r="H5" s="7">
        <v>32252</v>
      </c>
      <c r="I5" s="7">
        <v>30469</v>
      </c>
      <c r="J5" s="7">
        <v>50716</v>
      </c>
    </row>
    <row r="6" spans="1:10" s="4" customFormat="1" ht="15" customHeight="1" x14ac:dyDescent="0.2">
      <c r="A6" s="12" t="s">
        <v>769</v>
      </c>
      <c r="B6" s="35" t="s">
        <v>770</v>
      </c>
      <c r="C6" s="43">
        <v>114685.00537</v>
      </c>
      <c r="D6" s="43">
        <v>397911.45043000003</v>
      </c>
      <c r="E6" s="43">
        <v>5174880.2739300001</v>
      </c>
      <c r="F6" s="43">
        <v>7377633.0652400004</v>
      </c>
      <c r="G6" s="43">
        <v>243269.05574608999</v>
      </c>
      <c r="H6" s="43">
        <v>2708577.3702805699</v>
      </c>
      <c r="I6" s="43">
        <v>5532834.3350460902</v>
      </c>
      <c r="J6" s="45">
        <v>10484121.885950601</v>
      </c>
    </row>
    <row r="7" spans="1:10" s="4" customFormat="1" ht="15" customHeight="1" x14ac:dyDescent="0.2">
      <c r="A7" s="12" t="s">
        <v>771</v>
      </c>
      <c r="B7" s="35" t="s">
        <v>772</v>
      </c>
      <c r="C7" s="43">
        <v>2431031.28973749</v>
      </c>
      <c r="D7" s="43">
        <v>463938.84234957799</v>
      </c>
      <c r="E7" s="45">
        <v>12003074.178757001</v>
      </c>
      <c r="F7" s="43">
        <v>710216.15426977398</v>
      </c>
      <c r="G7" s="43">
        <v>135245.81376123699</v>
      </c>
      <c r="H7" s="43">
        <v>1312158.3805592901</v>
      </c>
      <c r="I7" s="45">
        <v>14569351.2822557</v>
      </c>
      <c r="J7" s="43">
        <v>2486313.3771786401</v>
      </c>
    </row>
    <row r="8" spans="1:10" s="4" customFormat="1" ht="27" customHeight="1" x14ac:dyDescent="0.2">
      <c r="A8" s="12" t="s">
        <v>773</v>
      </c>
      <c r="B8" s="35" t="s">
        <v>742</v>
      </c>
      <c r="C8" s="7">
        <v>9780.6600099999996</v>
      </c>
      <c r="D8" s="7">
        <v>7992.8887800000002</v>
      </c>
      <c r="E8" s="43">
        <v>103353.97375</v>
      </c>
      <c r="F8" s="7">
        <v>38.46</v>
      </c>
      <c r="G8" s="7">
        <v>1096.85954081</v>
      </c>
      <c r="H8" s="7">
        <v>948.83502838000004</v>
      </c>
      <c r="I8" s="43">
        <v>114231.49330081001</v>
      </c>
      <c r="J8" s="7">
        <v>8980.1838083799994</v>
      </c>
    </row>
    <row r="9" spans="1:10" s="4" customFormat="1" ht="15" customHeight="1" x14ac:dyDescent="0.2">
      <c r="A9" s="12" t="s">
        <v>774</v>
      </c>
      <c r="B9" s="35" t="s">
        <v>772</v>
      </c>
      <c r="C9" s="43">
        <v>319340.81526359997</v>
      </c>
      <c r="D9" s="7">
        <v>27490.0263371</v>
      </c>
      <c r="E9" s="43">
        <v>288800.57642215001</v>
      </c>
      <c r="F9" s="7">
        <v>24.183060000000001</v>
      </c>
      <c r="G9" s="7">
        <v>2151.8842403120002</v>
      </c>
      <c r="H9" s="7">
        <v>237.40971194700001</v>
      </c>
      <c r="I9" s="43">
        <v>610293.27592606202</v>
      </c>
      <c r="J9" s="7">
        <v>27751.619109046998</v>
      </c>
    </row>
    <row r="10" spans="1:10" s="4" customFormat="1" ht="27" customHeight="1" x14ac:dyDescent="0.2">
      <c r="A10" s="12" t="s">
        <v>775</v>
      </c>
      <c r="B10" s="35" t="s">
        <v>768</v>
      </c>
      <c r="C10" s="7">
        <v>794</v>
      </c>
      <c r="D10" s="7">
        <v>1575</v>
      </c>
      <c r="E10" s="7">
        <v>6104</v>
      </c>
      <c r="F10" s="7">
        <v>12185</v>
      </c>
      <c r="G10" s="7">
        <v>61</v>
      </c>
      <c r="H10" s="7">
        <v>4138</v>
      </c>
      <c r="I10" s="7">
        <v>6959</v>
      </c>
      <c r="J10" s="7">
        <v>17898</v>
      </c>
    </row>
    <row r="11" spans="1:10" s="4" customFormat="1" ht="18" customHeight="1" x14ac:dyDescent="0.2">
      <c r="A11" s="446" t="s">
        <v>733</v>
      </c>
      <c r="B11" s="447"/>
      <c r="C11" s="447"/>
      <c r="D11" s="447"/>
      <c r="E11" s="447"/>
      <c r="F11" s="447"/>
      <c r="G11" s="447"/>
      <c r="H11" s="447"/>
      <c r="I11" s="447"/>
      <c r="J11" s="448"/>
    </row>
    <row r="12" spans="1:10" s="4" customFormat="1" ht="27" customHeight="1" x14ac:dyDescent="0.2">
      <c r="A12" s="12" t="s">
        <v>776</v>
      </c>
      <c r="B12" s="35" t="s">
        <v>777</v>
      </c>
      <c r="C12" s="26">
        <v>566</v>
      </c>
      <c r="D12" s="26">
        <v>346</v>
      </c>
      <c r="E12" s="26">
        <v>6862</v>
      </c>
      <c r="F12" s="26">
        <v>3480</v>
      </c>
      <c r="G12" s="26">
        <v>2366</v>
      </c>
      <c r="H12" s="26">
        <v>473</v>
      </c>
      <c r="I12" s="26">
        <v>9794</v>
      </c>
      <c r="J12" s="26">
        <v>4299</v>
      </c>
    </row>
    <row r="13" spans="1:10" s="4" customFormat="1" ht="15" customHeight="1" x14ac:dyDescent="0.2">
      <c r="A13" s="12" t="s">
        <v>767</v>
      </c>
      <c r="B13" s="35" t="s">
        <v>777</v>
      </c>
      <c r="C13" s="26">
        <v>8460</v>
      </c>
      <c r="D13" s="26">
        <v>1726</v>
      </c>
      <c r="E13" s="26">
        <v>6984</v>
      </c>
      <c r="F13" s="26">
        <v>3666</v>
      </c>
      <c r="G13" s="26">
        <v>18476</v>
      </c>
      <c r="H13" s="26">
        <v>1529</v>
      </c>
      <c r="I13" s="26">
        <v>33920</v>
      </c>
      <c r="J13" s="26">
        <v>6921</v>
      </c>
    </row>
    <row r="14" spans="1:10" s="4" customFormat="1" ht="15" customHeight="1" x14ac:dyDescent="0.2">
      <c r="A14" s="12" t="s">
        <v>769</v>
      </c>
      <c r="B14" s="35" t="s">
        <v>778</v>
      </c>
      <c r="C14" s="26">
        <v>3513.68</v>
      </c>
      <c r="D14" s="26">
        <v>96225.48</v>
      </c>
      <c r="E14" s="32">
        <v>1716835.27</v>
      </c>
      <c r="F14" s="32">
        <v>1123338.94</v>
      </c>
      <c r="G14" s="32">
        <v>139798.76</v>
      </c>
      <c r="H14" s="32">
        <v>135478.96</v>
      </c>
      <c r="I14" s="32">
        <v>1860147.72</v>
      </c>
      <c r="J14" s="32">
        <v>1355043.38</v>
      </c>
    </row>
    <row r="15" spans="1:10" s="4" customFormat="1" ht="15" customHeight="1" x14ac:dyDescent="0.2">
      <c r="A15" s="12" t="s">
        <v>771</v>
      </c>
      <c r="B15" s="35" t="s">
        <v>779</v>
      </c>
      <c r="C15" s="26">
        <v>58854.9</v>
      </c>
      <c r="D15" s="26">
        <v>31288.28</v>
      </c>
      <c r="E15" s="32">
        <v>1631319.34</v>
      </c>
      <c r="F15" s="32">
        <v>118525.19</v>
      </c>
      <c r="G15" s="26">
        <v>47872.92</v>
      </c>
      <c r="H15" s="26">
        <v>21588.63</v>
      </c>
      <c r="I15" s="32">
        <v>1738047.16</v>
      </c>
      <c r="J15" s="32">
        <v>171402.11</v>
      </c>
    </row>
    <row r="16" spans="1:10" s="4" customFormat="1" ht="27" customHeight="1" x14ac:dyDescent="0.2">
      <c r="A16" s="12" t="s">
        <v>773</v>
      </c>
      <c r="B16" s="35" t="s">
        <v>778</v>
      </c>
      <c r="C16" s="26">
        <v>27.84</v>
      </c>
      <c r="D16" s="26">
        <v>0</v>
      </c>
      <c r="E16" s="26">
        <v>48371.44</v>
      </c>
      <c r="F16" s="26">
        <v>0</v>
      </c>
      <c r="G16" s="26">
        <v>10963.2</v>
      </c>
      <c r="H16" s="26">
        <v>0</v>
      </c>
      <c r="I16" s="26">
        <v>59362.48</v>
      </c>
      <c r="J16" s="26">
        <v>0</v>
      </c>
    </row>
    <row r="17" spans="1:10" s="4" customFormat="1" ht="15" customHeight="1" x14ac:dyDescent="0.2">
      <c r="A17" s="12" t="s">
        <v>774</v>
      </c>
      <c r="B17" s="35" t="s">
        <v>779</v>
      </c>
      <c r="C17" s="26">
        <v>528.24</v>
      </c>
      <c r="D17" s="26">
        <v>0</v>
      </c>
      <c r="E17" s="26">
        <v>54335.82</v>
      </c>
      <c r="F17" s="26">
        <v>0</v>
      </c>
      <c r="G17" s="26">
        <v>7019.56</v>
      </c>
      <c r="H17" s="26">
        <v>0</v>
      </c>
      <c r="I17" s="26">
        <v>61883.63</v>
      </c>
      <c r="J17" s="26">
        <v>0</v>
      </c>
    </row>
    <row r="18" spans="1:10" s="4" customFormat="1" ht="14.25" customHeight="1" x14ac:dyDescent="0.2">
      <c r="A18" s="347" t="s">
        <v>780</v>
      </c>
      <c r="B18" s="347"/>
      <c r="C18" s="347"/>
      <c r="D18" s="347"/>
      <c r="E18" s="347"/>
      <c r="F18" s="347"/>
      <c r="G18" s="347"/>
      <c r="H18" s="347"/>
      <c r="I18" s="347"/>
      <c r="J18" s="347"/>
    </row>
    <row r="19" spans="1:10" s="4" customFormat="1" ht="13.5" customHeight="1" x14ac:dyDescent="0.2">
      <c r="A19" s="347" t="s">
        <v>757</v>
      </c>
      <c r="B19" s="347"/>
      <c r="C19" s="347"/>
      <c r="D19" s="347"/>
      <c r="E19" s="347"/>
      <c r="F19" s="347"/>
      <c r="G19" s="347"/>
      <c r="H19" s="347"/>
      <c r="I19" s="347"/>
      <c r="J19" s="347"/>
    </row>
    <row r="20" spans="1:10" s="4" customFormat="1" ht="27.6" customHeight="1" x14ac:dyDescent="0.2"/>
  </sheetData>
  <mergeCells count="10">
    <mergeCell ref="A4:J4"/>
    <mergeCell ref="A11:J11"/>
    <mergeCell ref="A18:J18"/>
    <mergeCell ref="A19:J19"/>
    <mergeCell ref="A2:A3"/>
    <mergeCell ref="B2:B3"/>
    <mergeCell ref="C2:D2"/>
    <mergeCell ref="E2:F2"/>
    <mergeCell ref="G2:H2"/>
    <mergeCell ref="I2:J2"/>
  </mergeCells>
  <pageMargins left="0.78431372549019618" right="0.78431372549019618" top="0.98039215686274517" bottom="0.98039215686274517" header="0.50980392156862753" footer="0.50980392156862753"/>
  <pageSetup paperSize="9" orientation="landscape" useFirstPageNumber="1"/>
  <headerFooter alignWithMargins="0"/>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P20"/>
  <sheetViews>
    <sheetView zoomScale="115" zoomScaleNormal="115" zoomScaleSheetLayoutView="120" workbookViewId="0">
      <selection activeCell="A2" sqref="A2:A3"/>
    </sheetView>
  </sheetViews>
  <sheetFormatPr defaultRowHeight="12.75" x14ac:dyDescent="0.2"/>
  <cols>
    <col min="1" max="1" width="9.140625" style="139" customWidth="1"/>
    <col min="2" max="2" width="18.5703125" style="139" customWidth="1"/>
    <col min="3" max="3" width="10.140625" style="139" bestFit="1" customWidth="1"/>
    <col min="4" max="4" width="11.42578125" style="139" customWidth="1"/>
    <col min="5" max="5" width="7.42578125" style="139" bestFit="1" customWidth="1"/>
    <col min="6" max="6" width="7.140625" style="139" bestFit="1" customWidth="1"/>
    <col min="7" max="7" width="8.7109375" style="139" bestFit="1" customWidth="1"/>
    <col min="8" max="8" width="10.42578125" style="139" customWidth="1"/>
    <col min="9" max="9" width="8.7109375" style="139" customWidth="1"/>
    <col min="10" max="10" width="6.7109375" style="139" bestFit="1" customWidth="1"/>
    <col min="11" max="11" width="10.140625" style="139" bestFit="1" customWidth="1"/>
    <col min="12" max="16384" width="9.140625" style="139"/>
  </cols>
  <sheetData>
    <row r="1" spans="1:16" ht="15.75" thickBot="1" x14ac:dyDescent="0.25">
      <c r="A1" s="160" t="s">
        <v>1110</v>
      </c>
      <c r="B1" s="160"/>
      <c r="C1" s="160"/>
      <c r="D1" s="160"/>
      <c r="E1" s="160"/>
      <c r="F1" s="160"/>
      <c r="G1" s="160"/>
      <c r="H1" s="160"/>
      <c r="I1" s="160"/>
      <c r="J1" s="160"/>
    </row>
    <row r="2" spans="1:16" ht="15" x14ac:dyDescent="0.2">
      <c r="A2" s="454" t="s">
        <v>943</v>
      </c>
      <c r="B2" s="456" t="s">
        <v>718</v>
      </c>
      <c r="C2" s="451" t="s">
        <v>944</v>
      </c>
      <c r="D2" s="451"/>
      <c r="E2" s="451"/>
      <c r="F2" s="451"/>
      <c r="G2" s="451"/>
      <c r="H2" s="451" t="s">
        <v>945</v>
      </c>
      <c r="I2" s="451"/>
      <c r="J2" s="451"/>
      <c r="K2" s="452"/>
    </row>
    <row r="3" spans="1:16" ht="51.75" customHeight="1" x14ac:dyDescent="0.2">
      <c r="A3" s="455"/>
      <c r="B3" s="457"/>
      <c r="C3" s="158" t="s">
        <v>946</v>
      </c>
      <c r="D3" s="159" t="s">
        <v>947</v>
      </c>
      <c r="E3" s="158" t="s">
        <v>948</v>
      </c>
      <c r="F3" s="158" t="s">
        <v>949</v>
      </c>
      <c r="G3" s="159" t="s">
        <v>950</v>
      </c>
      <c r="H3" s="158" t="s">
        <v>946</v>
      </c>
      <c r="I3" s="159" t="s">
        <v>947</v>
      </c>
      <c r="J3" s="158" t="s">
        <v>948</v>
      </c>
      <c r="K3" s="157" t="s">
        <v>949</v>
      </c>
    </row>
    <row r="4" spans="1:16" x14ac:dyDescent="0.2">
      <c r="A4" s="453" t="s">
        <v>951</v>
      </c>
      <c r="B4" s="149" t="s">
        <v>952</v>
      </c>
      <c r="C4" s="155">
        <v>19</v>
      </c>
      <c r="D4" s="155">
        <v>2</v>
      </c>
      <c r="E4" s="155">
        <v>1</v>
      </c>
      <c r="F4" s="155">
        <v>1</v>
      </c>
      <c r="G4" s="155">
        <v>0</v>
      </c>
      <c r="H4" s="156">
        <v>5</v>
      </c>
      <c r="I4" s="155">
        <v>0</v>
      </c>
      <c r="J4" s="155">
        <v>0</v>
      </c>
      <c r="K4" s="154">
        <v>0</v>
      </c>
      <c r="L4" s="153"/>
    </row>
    <row r="5" spans="1:16" x14ac:dyDescent="0.2">
      <c r="A5" s="453"/>
      <c r="B5" s="149" t="s">
        <v>953</v>
      </c>
      <c r="C5" s="155">
        <v>19</v>
      </c>
      <c r="D5" s="155">
        <v>0</v>
      </c>
      <c r="E5" s="155">
        <v>0</v>
      </c>
      <c r="F5" s="155">
        <v>0</v>
      </c>
      <c r="G5" s="155">
        <v>0</v>
      </c>
      <c r="H5" s="156">
        <v>1</v>
      </c>
      <c r="I5" s="155">
        <v>0</v>
      </c>
      <c r="J5" s="155">
        <v>0</v>
      </c>
      <c r="K5" s="154">
        <v>0</v>
      </c>
      <c r="L5" s="153"/>
    </row>
    <row r="6" spans="1:16" x14ac:dyDescent="0.2">
      <c r="A6" s="453"/>
      <c r="B6" s="149" t="s">
        <v>954</v>
      </c>
      <c r="C6" s="155">
        <v>15</v>
      </c>
      <c r="D6" s="155">
        <v>0</v>
      </c>
      <c r="E6" s="155">
        <v>0</v>
      </c>
      <c r="F6" s="155">
        <v>0</v>
      </c>
      <c r="G6" s="155">
        <v>0</v>
      </c>
      <c r="H6" s="156">
        <v>1</v>
      </c>
      <c r="I6" s="155">
        <v>0</v>
      </c>
      <c r="J6" s="155">
        <v>0</v>
      </c>
      <c r="K6" s="154">
        <v>0</v>
      </c>
      <c r="L6" s="153"/>
    </row>
    <row r="7" spans="1:16" x14ac:dyDescent="0.2">
      <c r="A7" s="453" t="s">
        <v>955</v>
      </c>
      <c r="B7" s="149" t="s">
        <v>956</v>
      </c>
      <c r="C7" s="147">
        <v>9</v>
      </c>
      <c r="D7" s="147">
        <v>6</v>
      </c>
      <c r="E7" s="147">
        <v>3</v>
      </c>
      <c r="F7" s="147">
        <v>2</v>
      </c>
      <c r="G7" s="147">
        <v>0</v>
      </c>
      <c r="H7" s="147">
        <v>0</v>
      </c>
      <c r="I7" s="147">
        <v>2</v>
      </c>
      <c r="J7" s="147">
        <v>2</v>
      </c>
      <c r="K7" s="146">
        <v>1</v>
      </c>
    </row>
    <row r="8" spans="1:16" x14ac:dyDescent="0.2">
      <c r="A8" s="453"/>
      <c r="B8" s="149" t="s">
        <v>953</v>
      </c>
      <c r="C8" s="147">
        <v>8</v>
      </c>
      <c r="D8" s="147">
        <v>6</v>
      </c>
      <c r="E8" s="147">
        <v>2</v>
      </c>
      <c r="F8" s="147">
        <v>2</v>
      </c>
      <c r="G8" s="147">
        <v>0</v>
      </c>
      <c r="H8" s="147">
        <v>0</v>
      </c>
      <c r="I8" s="147">
        <v>1</v>
      </c>
      <c r="J8" s="147">
        <v>2</v>
      </c>
      <c r="K8" s="146">
        <v>1</v>
      </c>
    </row>
    <row r="9" spans="1:16" x14ac:dyDescent="0.2">
      <c r="A9" s="453"/>
      <c r="B9" s="149" t="s">
        <v>954</v>
      </c>
      <c r="C9" s="147">
        <v>5</v>
      </c>
      <c r="D9" s="147">
        <v>6</v>
      </c>
      <c r="E9" s="147">
        <v>2</v>
      </c>
      <c r="F9" s="147">
        <v>2</v>
      </c>
      <c r="G9" s="147">
        <v>0</v>
      </c>
      <c r="H9" s="147">
        <v>0</v>
      </c>
      <c r="I9" s="147">
        <v>1</v>
      </c>
      <c r="J9" s="147">
        <v>2</v>
      </c>
      <c r="K9" s="146">
        <v>1</v>
      </c>
    </row>
    <row r="10" spans="1:16" ht="15" x14ac:dyDescent="0.25">
      <c r="A10" s="453" t="s">
        <v>957</v>
      </c>
      <c r="B10" s="149" t="s">
        <v>956</v>
      </c>
      <c r="C10" s="152">
        <v>11</v>
      </c>
      <c r="D10" s="152">
        <v>1</v>
      </c>
      <c r="E10" s="152">
        <v>0</v>
      </c>
      <c r="F10" s="152">
        <v>0</v>
      </c>
      <c r="G10" s="151">
        <v>1</v>
      </c>
      <c r="H10" s="147">
        <v>0</v>
      </c>
      <c r="I10" s="147">
        <v>0</v>
      </c>
      <c r="J10" s="147">
        <v>0</v>
      </c>
      <c r="K10" s="150">
        <v>0</v>
      </c>
      <c r="M10" s="139" t="s">
        <v>958</v>
      </c>
    </row>
    <row r="11" spans="1:16" ht="15" x14ac:dyDescent="0.25">
      <c r="A11" s="453"/>
      <c r="B11" s="149" t="s">
        <v>953</v>
      </c>
      <c r="C11" s="152">
        <v>11</v>
      </c>
      <c r="D11" s="152">
        <v>1</v>
      </c>
      <c r="E11" s="152">
        <v>0</v>
      </c>
      <c r="F11" s="152">
        <v>0</v>
      </c>
      <c r="G11" s="151">
        <v>1</v>
      </c>
      <c r="H11" s="147">
        <v>0</v>
      </c>
      <c r="I11" s="147">
        <v>0</v>
      </c>
      <c r="J11" s="147">
        <v>0</v>
      </c>
      <c r="K11" s="150">
        <v>0</v>
      </c>
    </row>
    <row r="12" spans="1:16" x14ac:dyDescent="0.2">
      <c r="A12" s="453"/>
      <c r="B12" s="149" t="s">
        <v>954</v>
      </c>
      <c r="C12" s="147">
        <v>6</v>
      </c>
      <c r="D12" s="147">
        <v>1</v>
      </c>
      <c r="E12" s="147">
        <v>0</v>
      </c>
      <c r="F12" s="147">
        <v>0</v>
      </c>
      <c r="G12" s="147">
        <v>1</v>
      </c>
      <c r="H12" s="147">
        <v>0</v>
      </c>
      <c r="I12" s="147">
        <v>0</v>
      </c>
      <c r="J12" s="147">
        <v>0</v>
      </c>
      <c r="K12" s="146">
        <v>0</v>
      </c>
    </row>
    <row r="13" spans="1:16" x14ac:dyDescent="0.2">
      <c r="A13" s="449" t="s">
        <v>250</v>
      </c>
      <c r="B13" s="148" t="s">
        <v>956</v>
      </c>
      <c r="C13" s="147">
        <v>0</v>
      </c>
      <c r="D13" s="147">
        <v>1</v>
      </c>
      <c r="E13" s="147">
        <v>2</v>
      </c>
      <c r="F13" s="147">
        <v>1</v>
      </c>
      <c r="G13" s="147">
        <v>0</v>
      </c>
      <c r="H13" s="147">
        <v>0</v>
      </c>
      <c r="I13" s="147">
        <v>0</v>
      </c>
      <c r="J13" s="147">
        <v>0</v>
      </c>
      <c r="K13" s="146">
        <v>0</v>
      </c>
      <c r="P13" s="139" t="s">
        <v>958</v>
      </c>
    </row>
    <row r="14" spans="1:16" ht="15" customHeight="1" x14ac:dyDescent="0.2">
      <c r="A14" s="449"/>
      <c r="B14" s="148" t="s">
        <v>953</v>
      </c>
      <c r="C14" s="147">
        <v>0</v>
      </c>
      <c r="D14" s="147">
        <v>0</v>
      </c>
      <c r="E14" s="147">
        <v>2</v>
      </c>
      <c r="F14" s="147">
        <v>1</v>
      </c>
      <c r="G14" s="147">
        <v>0</v>
      </c>
      <c r="H14" s="147">
        <v>0</v>
      </c>
      <c r="I14" s="147">
        <v>0</v>
      </c>
      <c r="J14" s="147">
        <v>0</v>
      </c>
      <c r="K14" s="146">
        <v>0</v>
      </c>
    </row>
    <row r="15" spans="1:16" ht="15.75" customHeight="1" x14ac:dyDescent="0.2">
      <c r="A15" s="449"/>
      <c r="B15" s="148" t="s">
        <v>954</v>
      </c>
      <c r="C15" s="147">
        <v>0</v>
      </c>
      <c r="D15" s="147">
        <v>0</v>
      </c>
      <c r="E15" s="147">
        <v>2</v>
      </c>
      <c r="F15" s="147">
        <v>1</v>
      </c>
      <c r="G15" s="147">
        <v>0</v>
      </c>
      <c r="H15" s="147">
        <v>0</v>
      </c>
      <c r="I15" s="147">
        <v>0</v>
      </c>
      <c r="J15" s="147">
        <v>0</v>
      </c>
      <c r="K15" s="146">
        <v>0</v>
      </c>
      <c r="N15" s="139" t="s">
        <v>958</v>
      </c>
    </row>
    <row r="16" spans="1:16" ht="15.75" customHeight="1" x14ac:dyDescent="0.2">
      <c r="A16" s="449" t="s">
        <v>251</v>
      </c>
      <c r="B16" s="148" t="s">
        <v>956</v>
      </c>
      <c r="C16" s="147">
        <v>0</v>
      </c>
      <c r="D16" s="147">
        <v>1</v>
      </c>
      <c r="E16" s="147">
        <v>2</v>
      </c>
      <c r="F16" s="147">
        <v>1</v>
      </c>
      <c r="G16" s="147">
        <v>0</v>
      </c>
      <c r="H16" s="147">
        <v>0</v>
      </c>
      <c r="I16" s="147">
        <v>0</v>
      </c>
      <c r="J16" s="147">
        <v>0</v>
      </c>
      <c r="K16" s="146">
        <v>0</v>
      </c>
    </row>
    <row r="17" spans="1:13" ht="15.75" customHeight="1" x14ac:dyDescent="0.2">
      <c r="A17" s="449"/>
      <c r="B17" s="148" t="s">
        <v>953</v>
      </c>
      <c r="C17" s="147">
        <v>0</v>
      </c>
      <c r="D17" s="147">
        <v>0</v>
      </c>
      <c r="E17" s="147">
        <v>2</v>
      </c>
      <c r="F17" s="147">
        <v>1</v>
      </c>
      <c r="G17" s="147">
        <v>0</v>
      </c>
      <c r="H17" s="147">
        <v>0</v>
      </c>
      <c r="I17" s="147">
        <v>0</v>
      </c>
      <c r="J17" s="147">
        <v>0</v>
      </c>
      <c r="K17" s="146">
        <v>0</v>
      </c>
    </row>
    <row r="18" spans="1:13" ht="15.75" customHeight="1" thickBot="1" x14ac:dyDescent="0.25">
      <c r="A18" s="450"/>
      <c r="B18" s="145" t="s">
        <v>954</v>
      </c>
      <c r="C18" s="144">
        <v>0</v>
      </c>
      <c r="D18" s="144">
        <v>0</v>
      </c>
      <c r="E18" s="144">
        <v>2</v>
      </c>
      <c r="F18" s="144">
        <v>1</v>
      </c>
      <c r="G18" s="144">
        <v>0</v>
      </c>
      <c r="H18" s="144">
        <v>0</v>
      </c>
      <c r="I18" s="144">
        <v>0</v>
      </c>
      <c r="J18" s="144">
        <v>0</v>
      </c>
      <c r="K18" s="143">
        <v>0</v>
      </c>
    </row>
    <row r="19" spans="1:13" ht="15" customHeight="1" x14ac:dyDescent="0.2">
      <c r="A19" s="142" t="s">
        <v>959</v>
      </c>
      <c r="B19" s="141"/>
      <c r="C19" s="141"/>
      <c r="D19" s="141"/>
      <c r="E19" s="140"/>
      <c r="F19" s="140"/>
      <c r="G19" s="140"/>
      <c r="H19" s="140"/>
      <c r="I19" s="140"/>
      <c r="J19" s="140"/>
      <c r="M19" s="139" t="s">
        <v>958</v>
      </c>
    </row>
    <row r="20" spans="1:13" ht="15" customHeight="1" x14ac:dyDescent="0.2">
      <c r="B20" s="140"/>
      <c r="C20" s="140"/>
      <c r="D20" s="140"/>
      <c r="E20" s="140"/>
      <c r="F20" s="140"/>
      <c r="G20" s="140"/>
      <c r="H20" s="140"/>
      <c r="I20" s="140"/>
      <c r="J20" s="140"/>
    </row>
  </sheetData>
  <mergeCells count="9">
    <mergeCell ref="A16:A18"/>
    <mergeCell ref="H2:K2"/>
    <mergeCell ref="A4:A6"/>
    <mergeCell ref="A7:A9"/>
    <mergeCell ref="A13:A15"/>
    <mergeCell ref="A10:A12"/>
    <mergeCell ref="A2:A3"/>
    <mergeCell ref="B2:B3"/>
    <mergeCell ref="C2:G2"/>
  </mergeCells>
  <pageMargins left="0.7" right="0.7" top="0.75" bottom="0.75" header="0.3" footer="0.3"/>
  <pageSetup scale="85" orientation="portrait"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K15"/>
  <sheetViews>
    <sheetView zoomScale="115" zoomScaleNormal="115" zoomScaleSheetLayoutView="150" workbookViewId="0">
      <selection activeCell="A13" sqref="A13"/>
    </sheetView>
  </sheetViews>
  <sheetFormatPr defaultRowHeight="12.75" x14ac:dyDescent="0.2"/>
  <cols>
    <col min="1" max="2" width="9" style="161" customWidth="1"/>
    <col min="3" max="5" width="10" style="161" customWidth="1"/>
    <col min="6" max="16384" width="9.140625" style="161"/>
  </cols>
  <sheetData>
    <row r="1" spans="1:11" s="177" customFormat="1" ht="15" customHeight="1" thickBot="1" x14ac:dyDescent="0.3">
      <c r="A1" s="463" t="s">
        <v>964</v>
      </c>
      <c r="B1" s="463"/>
      <c r="C1" s="463"/>
      <c r="D1" s="463"/>
      <c r="E1" s="463"/>
      <c r="F1" s="463"/>
      <c r="G1" s="463"/>
      <c r="H1" s="463"/>
      <c r="I1" s="463"/>
    </row>
    <row r="2" spans="1:11" ht="16.5" customHeight="1" x14ac:dyDescent="0.2">
      <c r="A2" s="458" t="s">
        <v>712</v>
      </c>
      <c r="B2" s="460" t="s">
        <v>963</v>
      </c>
      <c r="C2" s="461"/>
      <c r="D2" s="461"/>
      <c r="E2" s="462"/>
      <c r="F2" s="460" t="s">
        <v>962</v>
      </c>
      <c r="G2" s="461"/>
      <c r="H2" s="461"/>
      <c r="I2" s="462"/>
    </row>
    <row r="3" spans="1:11" ht="15.75" customHeight="1" x14ac:dyDescent="0.2">
      <c r="A3" s="459"/>
      <c r="B3" s="176" t="s">
        <v>707</v>
      </c>
      <c r="C3" s="175" t="s">
        <v>288</v>
      </c>
      <c r="D3" s="175" t="s">
        <v>289</v>
      </c>
      <c r="E3" s="174" t="s">
        <v>290</v>
      </c>
      <c r="F3" s="176" t="s">
        <v>707</v>
      </c>
      <c r="G3" s="175" t="s">
        <v>288</v>
      </c>
      <c r="H3" s="175" t="s">
        <v>289</v>
      </c>
      <c r="I3" s="174" t="s">
        <v>290</v>
      </c>
    </row>
    <row r="4" spans="1:11" s="162" customFormat="1" x14ac:dyDescent="0.2">
      <c r="A4" s="173" t="s">
        <v>69</v>
      </c>
      <c r="B4" s="172">
        <v>3244.07</v>
      </c>
      <c r="C4" s="172">
        <v>3729.64</v>
      </c>
      <c r="D4" s="172">
        <v>2966.02</v>
      </c>
      <c r="E4" s="172">
        <v>3662.7</v>
      </c>
      <c r="F4" s="172">
        <v>3107.24</v>
      </c>
      <c r="G4" s="172">
        <v>3205.12</v>
      </c>
      <c r="H4" s="172">
        <v>2794.83</v>
      </c>
      <c r="I4" s="172">
        <v>3036.86</v>
      </c>
      <c r="J4" s="171"/>
      <c r="K4" s="170"/>
    </row>
    <row r="5" spans="1:11" s="162" customFormat="1" x14ac:dyDescent="0.2">
      <c r="A5" s="173" t="s">
        <v>70</v>
      </c>
      <c r="B5" s="172">
        <v>3662.99</v>
      </c>
      <c r="C5" s="172">
        <f>LARGE(C6:C12,1)</f>
        <v>4171.5600000000004</v>
      </c>
      <c r="D5" s="172">
        <f>SMALL(D6:D15,1)</f>
        <v>3613.55</v>
      </c>
      <c r="E5" s="172">
        <f>E12</f>
        <v>3912.77</v>
      </c>
      <c r="F5" s="172">
        <v>3051.23</v>
      </c>
      <c r="G5" s="172">
        <f>LARGE(G6:G15,1)</f>
        <v>3368.51</v>
      </c>
      <c r="H5" s="172">
        <f>SMALL(H6:H15,1)</f>
        <v>2838.4</v>
      </c>
      <c r="I5" s="172">
        <f>I12</f>
        <v>3349.02</v>
      </c>
      <c r="J5" s="171"/>
      <c r="K5" s="170"/>
    </row>
    <row r="6" spans="1:11" x14ac:dyDescent="0.2">
      <c r="A6" s="169">
        <v>43191</v>
      </c>
      <c r="B6" s="168">
        <v>3662.99</v>
      </c>
      <c r="C6" s="168">
        <v>3887.58</v>
      </c>
      <c r="D6" s="168">
        <v>3613.55</v>
      </c>
      <c r="E6" s="168">
        <v>3789.4</v>
      </c>
      <c r="F6" s="168">
        <v>3051.23</v>
      </c>
      <c r="G6" s="168">
        <v>3110.84</v>
      </c>
      <c r="H6" s="168">
        <v>2881.06</v>
      </c>
      <c r="I6" s="168">
        <v>2898.52</v>
      </c>
    </row>
    <row r="7" spans="1:11" x14ac:dyDescent="0.2">
      <c r="A7" s="169">
        <v>43222</v>
      </c>
      <c r="B7" s="168">
        <v>3791.8</v>
      </c>
      <c r="C7" s="168">
        <v>3964.29</v>
      </c>
      <c r="D7" s="168">
        <v>3761.67</v>
      </c>
      <c r="E7" s="168">
        <v>3860.6</v>
      </c>
      <c r="F7" s="168">
        <v>2899.04</v>
      </c>
      <c r="G7" s="168">
        <v>3013.64</v>
      </c>
      <c r="H7" s="168">
        <v>2862.52</v>
      </c>
      <c r="I7" s="168">
        <v>2876.57</v>
      </c>
    </row>
    <row r="8" spans="1:11" x14ac:dyDescent="0.2">
      <c r="A8" s="169">
        <v>43254</v>
      </c>
      <c r="B8" s="168">
        <v>3859.43</v>
      </c>
      <c r="C8" s="168">
        <v>3954.26</v>
      </c>
      <c r="D8" s="168">
        <v>3795.96</v>
      </c>
      <c r="E8" s="168">
        <v>3933.05</v>
      </c>
      <c r="F8" s="168">
        <v>2883.01</v>
      </c>
      <c r="G8" s="168">
        <v>3001.49</v>
      </c>
      <c r="H8" s="168">
        <v>2838.4</v>
      </c>
      <c r="I8" s="168">
        <v>2981.37</v>
      </c>
    </row>
    <row r="9" spans="1:11" x14ac:dyDescent="0.2">
      <c r="A9" s="169">
        <v>43285</v>
      </c>
      <c r="B9" s="168">
        <v>3932.33</v>
      </c>
      <c r="C9" s="168">
        <v>3938.24</v>
      </c>
      <c r="D9" s="168">
        <v>3722.08</v>
      </c>
      <c r="E9" s="168">
        <v>3793.01</v>
      </c>
      <c r="F9" s="168">
        <v>2989.54</v>
      </c>
      <c r="G9" s="168">
        <v>3274.25</v>
      </c>
      <c r="H9" s="168">
        <v>2989.54</v>
      </c>
      <c r="I9" s="168">
        <v>3265.13</v>
      </c>
    </row>
    <row r="10" spans="1:11" x14ac:dyDescent="0.2">
      <c r="A10" s="169">
        <v>43317</v>
      </c>
      <c r="B10" s="168">
        <v>3792.28</v>
      </c>
      <c r="C10" s="168">
        <v>3892.41</v>
      </c>
      <c r="D10" s="168">
        <v>3698.71</v>
      </c>
      <c r="E10" s="168">
        <v>0</v>
      </c>
      <c r="F10" s="168">
        <v>3268.66</v>
      </c>
      <c r="G10" s="168">
        <v>3297.36</v>
      </c>
      <c r="H10" s="168">
        <v>3035.96</v>
      </c>
      <c r="I10" s="168">
        <v>3117.78</v>
      </c>
    </row>
    <row r="11" spans="1:11" x14ac:dyDescent="0.2">
      <c r="A11" s="169">
        <v>43349</v>
      </c>
      <c r="B11" s="168">
        <v>3858.42</v>
      </c>
      <c r="C11" s="168">
        <v>4022.09</v>
      </c>
      <c r="D11" s="168">
        <v>3820.7</v>
      </c>
      <c r="E11" s="168">
        <v>4009.9</v>
      </c>
      <c r="F11" s="168">
        <v>3132.06</v>
      </c>
      <c r="G11" s="168">
        <v>3190.19</v>
      </c>
      <c r="H11" s="168">
        <v>3106.06</v>
      </c>
      <c r="I11" s="168">
        <v>3167.53</v>
      </c>
    </row>
    <row r="12" spans="1:11" x14ac:dyDescent="0.2">
      <c r="A12" s="169">
        <v>43379</v>
      </c>
      <c r="B12" s="168">
        <v>4009.24</v>
      </c>
      <c r="C12" s="168">
        <v>4171.5600000000004</v>
      </c>
      <c r="D12" s="168">
        <v>3907.93</v>
      </c>
      <c r="E12" s="168">
        <v>3912.77</v>
      </c>
      <c r="F12" s="168">
        <v>3199.07</v>
      </c>
      <c r="G12" s="168">
        <v>3368.51</v>
      </c>
      <c r="H12" s="168">
        <v>3168.79</v>
      </c>
      <c r="I12" s="168">
        <v>3349.02</v>
      </c>
    </row>
    <row r="13" spans="1:11" x14ac:dyDescent="0.2">
      <c r="A13" s="161" t="s">
        <v>961</v>
      </c>
      <c r="B13" s="162"/>
      <c r="C13" s="162"/>
      <c r="D13" s="167"/>
      <c r="E13" s="167"/>
      <c r="F13" s="163"/>
      <c r="G13" s="163"/>
      <c r="H13" s="163"/>
      <c r="I13" s="163"/>
    </row>
    <row r="14" spans="1:11" s="162" customFormat="1" x14ac:dyDescent="0.2">
      <c r="A14" s="166" t="s">
        <v>960</v>
      </c>
      <c r="B14" s="165"/>
      <c r="C14" s="165"/>
      <c r="D14" s="163" t="s">
        <v>958</v>
      </c>
      <c r="E14" s="163"/>
      <c r="F14" s="163"/>
      <c r="G14" s="163"/>
      <c r="H14" s="163"/>
      <c r="I14" s="163"/>
    </row>
    <row r="15" spans="1:11" s="162" customFormat="1" x14ac:dyDescent="0.2">
      <c r="A15" s="163"/>
      <c r="B15" s="164"/>
      <c r="C15" s="163"/>
      <c r="D15" s="163"/>
      <c r="E15" s="163"/>
      <c r="F15" s="163"/>
      <c r="G15" s="163"/>
      <c r="H15" s="163"/>
      <c r="I15" s="163"/>
    </row>
  </sheetData>
  <mergeCells count="4">
    <mergeCell ref="A2:A3"/>
    <mergeCell ref="B2:E2"/>
    <mergeCell ref="F2:I2"/>
    <mergeCell ref="A1:I1"/>
  </mergeCells>
  <pageMargins left="0.7" right="0.7" top="0.75" bottom="0.75" header="0.3" footer="0.3"/>
  <pageSetup orientation="portrait"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X29"/>
  <sheetViews>
    <sheetView view="pageBreakPreview" topLeftCell="B2" zoomScale="90" zoomScaleNormal="115" zoomScaleSheetLayoutView="90" workbookViewId="0">
      <selection activeCell="L17" sqref="L17"/>
    </sheetView>
  </sheetViews>
  <sheetFormatPr defaultRowHeight="12.75" x14ac:dyDescent="0.2"/>
  <cols>
    <col min="1" max="1" width="9.140625" style="161" customWidth="1"/>
    <col min="2" max="2" width="7.140625" style="161" customWidth="1"/>
    <col min="3" max="3" width="11.28515625" style="161" bestFit="1" customWidth="1"/>
    <col min="4" max="5" width="10" style="161" customWidth="1"/>
    <col min="6" max="6" width="9.5703125" style="161" customWidth="1"/>
    <col min="7" max="7" width="13.7109375" style="161" bestFit="1" customWidth="1"/>
    <col min="8" max="8" width="7.85546875" style="161" customWidth="1"/>
    <col min="9" max="9" width="9.5703125" style="161" customWidth="1"/>
    <col min="10" max="10" width="13.7109375" style="161" bestFit="1" customWidth="1"/>
    <col min="11" max="11" width="7.5703125" style="161" customWidth="1"/>
    <col min="12" max="12" width="11.140625" style="161" customWidth="1"/>
    <col min="13" max="13" width="10.140625" style="161" customWidth="1"/>
    <col min="14" max="14" width="10.42578125" style="161" customWidth="1"/>
    <col min="15" max="15" width="10.42578125" style="178" customWidth="1"/>
    <col min="16" max="16" width="9.28515625" style="161" bestFit="1" customWidth="1"/>
    <col min="17" max="17" width="8.5703125" style="161" customWidth="1"/>
    <col min="18" max="18" width="9.140625" style="161"/>
    <col min="19" max="19" width="8.140625" style="161" bestFit="1" customWidth="1"/>
    <col min="20" max="16384" width="9.140625" style="161"/>
  </cols>
  <sheetData>
    <row r="1" spans="1:22" s="177" customFormat="1" ht="15" x14ac:dyDescent="0.25">
      <c r="A1" s="472" t="s">
        <v>986</v>
      </c>
      <c r="B1" s="472"/>
      <c r="C1" s="472"/>
      <c r="D1" s="472"/>
      <c r="E1" s="472"/>
      <c r="F1" s="472"/>
      <c r="G1" s="472"/>
      <c r="H1" s="472"/>
      <c r="I1" s="472"/>
      <c r="J1" s="472"/>
      <c r="K1" s="472"/>
      <c r="L1" s="472"/>
      <c r="M1" s="472"/>
      <c r="N1" s="472"/>
      <c r="O1" s="472"/>
      <c r="P1" s="472"/>
      <c r="Q1" s="472"/>
    </row>
    <row r="2" spans="1:22" s="177" customFormat="1" ht="15" x14ac:dyDescent="0.25">
      <c r="A2" s="480" t="s">
        <v>985</v>
      </c>
      <c r="B2" s="480"/>
      <c r="C2" s="480"/>
      <c r="D2" s="480"/>
      <c r="E2" s="480"/>
      <c r="F2" s="480"/>
      <c r="G2" s="480"/>
      <c r="H2" s="480"/>
      <c r="I2" s="480"/>
      <c r="J2" s="480"/>
      <c r="K2" s="480"/>
      <c r="L2" s="480"/>
      <c r="M2" s="480"/>
      <c r="N2" s="480"/>
      <c r="O2" s="480"/>
      <c r="P2" s="480"/>
      <c r="Q2" s="480"/>
      <c r="R2" s="480"/>
    </row>
    <row r="3" spans="1:22" s="193" customFormat="1" ht="27.75" customHeight="1" x14ac:dyDescent="0.2">
      <c r="A3" s="467" t="s">
        <v>712</v>
      </c>
      <c r="B3" s="467" t="s">
        <v>978</v>
      </c>
      <c r="C3" s="476" t="s">
        <v>946</v>
      </c>
      <c r="D3" s="477"/>
      <c r="E3" s="478"/>
      <c r="F3" s="473" t="s">
        <v>977</v>
      </c>
      <c r="G3" s="473"/>
      <c r="H3" s="473"/>
      <c r="I3" s="473" t="s">
        <v>976</v>
      </c>
      <c r="J3" s="473"/>
      <c r="K3" s="473"/>
      <c r="L3" s="473" t="s">
        <v>975</v>
      </c>
      <c r="M3" s="473"/>
      <c r="N3" s="473"/>
      <c r="O3" s="474" t="s">
        <v>156</v>
      </c>
      <c r="P3" s="475"/>
      <c r="Q3" s="473" t="s">
        <v>974</v>
      </c>
      <c r="R3" s="473"/>
    </row>
    <row r="4" spans="1:22" s="193" customFormat="1" ht="38.25" customHeight="1" x14ac:dyDescent="0.2">
      <c r="A4" s="468"/>
      <c r="B4" s="468"/>
      <c r="C4" s="195" t="s">
        <v>984</v>
      </c>
      <c r="D4" s="195" t="s">
        <v>982</v>
      </c>
      <c r="E4" s="189" t="s">
        <v>968</v>
      </c>
      <c r="F4" s="195" t="s">
        <v>984</v>
      </c>
      <c r="G4" s="195" t="s">
        <v>982</v>
      </c>
      <c r="H4" s="195" t="s">
        <v>968</v>
      </c>
      <c r="I4" s="195" t="s">
        <v>984</v>
      </c>
      <c r="J4" s="195" t="s">
        <v>982</v>
      </c>
      <c r="K4" s="195" t="s">
        <v>968</v>
      </c>
      <c r="L4" s="195" t="s">
        <v>983</v>
      </c>
      <c r="M4" s="195" t="s">
        <v>982</v>
      </c>
      <c r="N4" s="195" t="s">
        <v>968</v>
      </c>
      <c r="O4" s="195" t="s">
        <v>982</v>
      </c>
      <c r="P4" s="195" t="s">
        <v>968</v>
      </c>
      <c r="Q4" s="189" t="s">
        <v>969</v>
      </c>
      <c r="R4" s="194" t="s">
        <v>981</v>
      </c>
    </row>
    <row r="5" spans="1:22" s="140" customFormat="1" x14ac:dyDescent="0.2">
      <c r="A5" s="187" t="s">
        <v>69</v>
      </c>
      <c r="B5" s="186">
        <v>254</v>
      </c>
      <c r="C5" s="186">
        <v>11648.450269999999</v>
      </c>
      <c r="D5" s="186">
        <v>2317338</v>
      </c>
      <c r="E5" s="186">
        <v>114082</v>
      </c>
      <c r="F5" s="186">
        <v>95153</v>
      </c>
      <c r="G5" s="186">
        <v>68133042</v>
      </c>
      <c r="H5" s="186">
        <v>2112532</v>
      </c>
      <c r="I5" s="186">
        <v>164</v>
      </c>
      <c r="J5" s="186">
        <v>27840060</v>
      </c>
      <c r="K5" s="186">
        <v>1363703</v>
      </c>
      <c r="L5" s="186">
        <v>574029</v>
      </c>
      <c r="M5" s="186">
        <v>107634572</v>
      </c>
      <c r="N5" s="186">
        <v>1792678</v>
      </c>
      <c r="O5" s="186">
        <v>205925012</v>
      </c>
      <c r="P5" s="186">
        <v>5382996</v>
      </c>
      <c r="Q5" s="186">
        <v>300172</v>
      </c>
      <c r="R5" s="186">
        <v>11204.52972755</v>
      </c>
      <c r="T5" s="193"/>
    </row>
    <row r="6" spans="1:22" s="140" customFormat="1" x14ac:dyDescent="0.2">
      <c r="A6" s="187" t="s">
        <v>70</v>
      </c>
      <c r="B6" s="186">
        <f t="shared" ref="B6:P6" si="0">SUM(B7:B13)</f>
        <v>151</v>
      </c>
      <c r="C6" s="186">
        <f t="shared" si="0"/>
        <v>5235.3363899999995</v>
      </c>
      <c r="D6" s="186">
        <f t="shared" si="0"/>
        <v>1019230</v>
      </c>
      <c r="E6" s="186">
        <f t="shared" si="0"/>
        <v>48700.663607400005</v>
      </c>
      <c r="F6" s="186">
        <f t="shared" si="0"/>
        <v>70314.063649999996</v>
      </c>
      <c r="G6" s="186">
        <f t="shared" si="0"/>
        <v>49256974</v>
      </c>
      <c r="H6" s="186">
        <f t="shared" si="0"/>
        <v>1615462.6761634997</v>
      </c>
      <c r="I6" s="186">
        <f t="shared" si="0"/>
        <v>101.470341436</v>
      </c>
      <c r="J6" s="186">
        <f t="shared" si="0"/>
        <v>16919365</v>
      </c>
      <c r="K6" s="186">
        <f t="shared" si="0"/>
        <v>845973.15044520004</v>
      </c>
      <c r="L6" s="186">
        <f t="shared" si="0"/>
        <v>318005.11238733702</v>
      </c>
      <c r="M6" s="186">
        <f t="shared" si="0"/>
        <v>62430144</v>
      </c>
      <c r="N6" s="186">
        <f t="shared" si="0"/>
        <v>1252332.9016469999</v>
      </c>
      <c r="O6" s="186">
        <f t="shared" si="0"/>
        <v>129625713</v>
      </c>
      <c r="P6" s="186">
        <f t="shared" si="0"/>
        <v>3762469.3918630993</v>
      </c>
      <c r="Q6" s="186">
        <f>Q13</f>
        <v>326788</v>
      </c>
      <c r="R6" s="186">
        <f>R13</f>
        <v>14618.3493985</v>
      </c>
    </row>
    <row r="7" spans="1:22" s="162" customFormat="1" x14ac:dyDescent="0.2">
      <c r="A7" s="184">
        <v>43191</v>
      </c>
      <c r="B7" s="182">
        <v>21</v>
      </c>
      <c r="C7" s="182">
        <v>681.38720000000001</v>
      </c>
      <c r="D7" s="182">
        <v>135772</v>
      </c>
      <c r="E7" s="192">
        <v>7382.0749536000003</v>
      </c>
      <c r="F7" s="182">
        <v>10995.0242</v>
      </c>
      <c r="G7" s="182">
        <v>7867869</v>
      </c>
      <c r="H7" s="182">
        <v>253029.93565525001</v>
      </c>
      <c r="I7" s="182">
        <v>15.435435751</v>
      </c>
      <c r="J7" s="182">
        <v>2673160</v>
      </c>
      <c r="K7" s="182">
        <v>125840.43495369999</v>
      </c>
      <c r="L7" s="182">
        <v>50265.019828434</v>
      </c>
      <c r="M7" s="182">
        <v>9663715</v>
      </c>
      <c r="N7" s="182">
        <v>175610.706412</v>
      </c>
      <c r="O7" s="182">
        <f t="shared" ref="O7:P13" si="1">M7+J7+G7+D7</f>
        <v>20340516</v>
      </c>
      <c r="P7" s="182">
        <f t="shared" si="1"/>
        <v>561863.15197454998</v>
      </c>
      <c r="Q7" s="182">
        <v>272419</v>
      </c>
      <c r="R7" s="182">
        <v>10252.262687599999</v>
      </c>
      <c r="U7" s="140"/>
      <c r="V7" s="140"/>
    </row>
    <row r="8" spans="1:22" s="162" customFormat="1" x14ac:dyDescent="0.2">
      <c r="A8" s="184">
        <v>43222</v>
      </c>
      <c r="B8" s="182">
        <v>23</v>
      </c>
      <c r="C8" s="182">
        <v>856.49570999999992</v>
      </c>
      <c r="D8" s="182">
        <v>155130</v>
      </c>
      <c r="E8" s="192">
        <v>8621.0231897999984</v>
      </c>
      <c r="F8" s="182">
        <v>8950.3651000000027</v>
      </c>
      <c r="G8" s="182">
        <v>6394869</v>
      </c>
      <c r="H8" s="182">
        <v>214667.64891300007</v>
      </c>
      <c r="I8" s="182">
        <v>12.383254719999989</v>
      </c>
      <c r="J8" s="182">
        <v>2253461</v>
      </c>
      <c r="K8" s="182">
        <v>122585.98756219998</v>
      </c>
      <c r="L8" s="182">
        <v>46250.697805696997</v>
      </c>
      <c r="M8" s="182">
        <v>8895210</v>
      </c>
      <c r="N8" s="182">
        <v>177009.70433549999</v>
      </c>
      <c r="O8" s="182">
        <f t="shared" si="1"/>
        <v>17698670</v>
      </c>
      <c r="P8" s="182">
        <f t="shared" si="1"/>
        <v>522884.36400050001</v>
      </c>
      <c r="Q8" s="182">
        <v>247940</v>
      </c>
      <c r="R8" s="182">
        <v>9719.0455908500007</v>
      </c>
      <c r="U8" s="140"/>
      <c r="V8" s="140"/>
    </row>
    <row r="9" spans="1:22" s="162" customFormat="1" x14ac:dyDescent="0.2">
      <c r="A9" s="184">
        <v>43254</v>
      </c>
      <c r="B9" s="182">
        <v>21</v>
      </c>
      <c r="C9" s="182">
        <v>886.41457000000003</v>
      </c>
      <c r="D9" s="182">
        <v>175959</v>
      </c>
      <c r="E9" s="192">
        <v>9715.8885376000017</v>
      </c>
      <c r="F9" s="182">
        <v>8167.2401499999996</v>
      </c>
      <c r="G9" s="182">
        <v>6121070</v>
      </c>
      <c r="H9" s="182">
        <v>212443.22107649996</v>
      </c>
      <c r="I9" s="182">
        <v>14.222909230000006</v>
      </c>
      <c r="J9" s="182">
        <v>2357607</v>
      </c>
      <c r="K9" s="182">
        <v>110300.49011349997</v>
      </c>
      <c r="L9" s="182">
        <v>44502.367630277498</v>
      </c>
      <c r="M9" s="182">
        <v>8569510</v>
      </c>
      <c r="N9" s="182">
        <v>166191.54131099998</v>
      </c>
      <c r="O9" s="182">
        <f t="shared" si="1"/>
        <v>17224146</v>
      </c>
      <c r="P9" s="182">
        <f t="shared" si="1"/>
        <v>498651.14103859989</v>
      </c>
      <c r="Q9" s="182">
        <v>298803</v>
      </c>
      <c r="R9" s="182">
        <v>11252.63975545</v>
      </c>
      <c r="U9" s="140"/>
      <c r="V9" s="140"/>
    </row>
    <row r="10" spans="1:22" s="162" customFormat="1" x14ac:dyDescent="0.2">
      <c r="A10" s="184">
        <v>43285</v>
      </c>
      <c r="B10" s="182">
        <v>22</v>
      </c>
      <c r="C10" s="182">
        <v>771.97490999999968</v>
      </c>
      <c r="D10" s="182">
        <v>160034</v>
      </c>
      <c r="E10" s="192">
        <v>0</v>
      </c>
      <c r="F10" s="182">
        <v>10913.253750000005</v>
      </c>
      <c r="G10" s="182">
        <v>7272721</v>
      </c>
      <c r="H10" s="182">
        <v>238764.25842024985</v>
      </c>
      <c r="I10" s="182">
        <v>11.516052817000004</v>
      </c>
      <c r="J10" s="182">
        <v>1962672</v>
      </c>
      <c r="K10" s="182">
        <v>99642.057857999956</v>
      </c>
      <c r="L10" s="182">
        <v>44769.445396769523</v>
      </c>
      <c r="M10" s="182">
        <v>8301841</v>
      </c>
      <c r="N10" s="182">
        <v>171692.95187299995</v>
      </c>
      <c r="O10" s="182">
        <f t="shared" si="1"/>
        <v>17697268</v>
      </c>
      <c r="P10" s="182">
        <f t="shared" si="1"/>
        <v>510099.26815124979</v>
      </c>
      <c r="Q10" s="182">
        <v>300324</v>
      </c>
      <c r="R10" s="182">
        <v>11624.4839803</v>
      </c>
      <c r="U10" s="140"/>
      <c r="V10" s="140"/>
    </row>
    <row r="11" spans="1:22" s="162" customFormat="1" x14ac:dyDescent="0.2">
      <c r="A11" s="184">
        <v>43317</v>
      </c>
      <c r="B11" s="182">
        <v>22</v>
      </c>
      <c r="C11" s="182">
        <v>680.41464999999982</v>
      </c>
      <c r="D11" s="182">
        <v>130026</v>
      </c>
      <c r="E11" s="192">
        <v>7635.2630787999997</v>
      </c>
      <c r="F11" s="182">
        <v>10505.019249999996</v>
      </c>
      <c r="G11" s="182">
        <v>7287437</v>
      </c>
      <c r="H11" s="182">
        <v>229026.26477574999</v>
      </c>
      <c r="I11" s="182">
        <v>16.539243868000003</v>
      </c>
      <c r="J11" s="182">
        <v>2450524</v>
      </c>
      <c r="K11" s="182">
        <v>115911.34298379997</v>
      </c>
      <c r="L11" s="182">
        <v>41038.600867911002</v>
      </c>
      <c r="M11" s="182">
        <v>8179663</v>
      </c>
      <c r="N11" s="182">
        <v>158522.4713725</v>
      </c>
      <c r="O11" s="182">
        <f t="shared" si="1"/>
        <v>18047650</v>
      </c>
      <c r="P11" s="182">
        <f t="shared" si="1"/>
        <v>511095.34221084998</v>
      </c>
      <c r="Q11" s="182">
        <v>337203</v>
      </c>
      <c r="R11" s="182">
        <v>12937.8600744</v>
      </c>
      <c r="T11" s="191"/>
      <c r="U11" s="140"/>
      <c r="V11" s="140"/>
    </row>
    <row r="12" spans="1:22" s="162" customFormat="1" x14ac:dyDescent="0.2">
      <c r="A12" s="184">
        <v>43349</v>
      </c>
      <c r="B12" s="182">
        <v>20</v>
      </c>
      <c r="C12" s="182">
        <v>644.88196999999991</v>
      </c>
      <c r="D12" s="182">
        <v>126410</v>
      </c>
      <c r="E12" s="192">
        <v>7423.7061147999984</v>
      </c>
      <c r="F12" s="182">
        <v>10275.787449999998</v>
      </c>
      <c r="G12" s="182">
        <v>7038163</v>
      </c>
      <c r="H12" s="182">
        <v>225426.85332999993</v>
      </c>
      <c r="I12" s="182">
        <v>15.594591025000003</v>
      </c>
      <c r="J12" s="182">
        <v>2505658</v>
      </c>
      <c r="K12" s="182">
        <v>134224.12622810001</v>
      </c>
      <c r="L12" s="182">
        <v>43708.060661051997</v>
      </c>
      <c r="M12" s="182">
        <v>8617984</v>
      </c>
      <c r="N12" s="182">
        <v>180485.20806599996</v>
      </c>
      <c r="O12" s="182">
        <f t="shared" si="1"/>
        <v>18288215</v>
      </c>
      <c r="P12" s="182">
        <f t="shared" si="1"/>
        <v>547559.89373889985</v>
      </c>
      <c r="Q12" s="182">
        <v>293647</v>
      </c>
      <c r="R12" s="182">
        <v>12632.030690400001</v>
      </c>
      <c r="T12" s="191"/>
      <c r="U12" s="140"/>
      <c r="V12" s="140"/>
    </row>
    <row r="13" spans="1:22" s="162" customFormat="1" x14ac:dyDescent="0.2">
      <c r="A13" s="184">
        <v>43380</v>
      </c>
      <c r="B13" s="182">
        <v>22</v>
      </c>
      <c r="C13" s="182">
        <v>713.76738000000012</v>
      </c>
      <c r="D13" s="182">
        <v>135899</v>
      </c>
      <c r="E13" s="182">
        <v>7922.7077328000023</v>
      </c>
      <c r="F13" s="182">
        <v>10507.373749999993</v>
      </c>
      <c r="G13" s="182">
        <v>7274845</v>
      </c>
      <c r="H13" s="182">
        <v>242104.49399274995</v>
      </c>
      <c r="I13" s="182">
        <v>15.778854025000003</v>
      </c>
      <c r="J13" s="182">
        <v>2716283</v>
      </c>
      <c r="K13" s="182">
        <v>137468.71074590003</v>
      </c>
      <c r="L13" s="182">
        <v>47470.920197196006</v>
      </c>
      <c r="M13" s="182">
        <v>10202221</v>
      </c>
      <c r="N13" s="182">
        <v>222820.31827699993</v>
      </c>
      <c r="O13" s="182">
        <f t="shared" si="1"/>
        <v>20329248</v>
      </c>
      <c r="P13" s="182">
        <f t="shared" si="1"/>
        <v>610316.23074844992</v>
      </c>
      <c r="Q13" s="182">
        <v>326788</v>
      </c>
      <c r="R13" s="182">
        <v>14618.3493985</v>
      </c>
      <c r="T13" s="191"/>
      <c r="U13" s="140"/>
      <c r="V13" s="140"/>
    </row>
    <row r="14" spans="1:22" x14ac:dyDescent="0.2">
      <c r="A14" s="479" t="s">
        <v>980</v>
      </c>
      <c r="B14" s="479"/>
      <c r="C14" s="479"/>
      <c r="D14" s="479"/>
      <c r="E14" s="479"/>
      <c r="F14" s="479"/>
      <c r="G14" s="479"/>
      <c r="H14" s="479"/>
      <c r="I14" s="479"/>
      <c r="J14" s="479"/>
      <c r="K14" s="479"/>
      <c r="L14" s="479"/>
      <c r="M14" s="479"/>
      <c r="N14" s="479"/>
      <c r="O14" s="479"/>
      <c r="P14" s="479"/>
      <c r="Q14" s="479"/>
      <c r="R14" s="479"/>
    </row>
    <row r="15" spans="1:22" x14ac:dyDescent="0.2">
      <c r="A15" s="470" t="s">
        <v>979</v>
      </c>
      <c r="B15" s="470" t="s">
        <v>978</v>
      </c>
      <c r="C15" s="471" t="s">
        <v>977</v>
      </c>
      <c r="D15" s="471"/>
      <c r="E15" s="471"/>
      <c r="F15" s="471"/>
      <c r="G15" s="471" t="s">
        <v>976</v>
      </c>
      <c r="H15" s="471"/>
      <c r="I15" s="471"/>
      <c r="J15" s="471"/>
      <c r="K15" s="471" t="s">
        <v>975</v>
      </c>
      <c r="L15" s="471"/>
      <c r="M15" s="471"/>
      <c r="N15" s="471"/>
      <c r="O15" s="471" t="s">
        <v>156</v>
      </c>
      <c r="P15" s="471"/>
      <c r="Q15" s="471" t="s">
        <v>974</v>
      </c>
      <c r="R15" s="471"/>
    </row>
    <row r="16" spans="1:22" x14ac:dyDescent="0.2">
      <c r="A16" s="470"/>
      <c r="B16" s="470"/>
      <c r="C16" s="466" t="s">
        <v>973</v>
      </c>
      <c r="D16" s="466"/>
      <c r="E16" s="466" t="s">
        <v>972</v>
      </c>
      <c r="F16" s="466"/>
      <c r="G16" s="466" t="s">
        <v>973</v>
      </c>
      <c r="H16" s="466"/>
      <c r="I16" s="466" t="s">
        <v>972</v>
      </c>
      <c r="J16" s="466"/>
      <c r="K16" s="466" t="s">
        <v>973</v>
      </c>
      <c r="L16" s="466"/>
      <c r="M16" s="466" t="s">
        <v>972</v>
      </c>
      <c r="N16" s="466"/>
      <c r="O16" s="464" t="s">
        <v>969</v>
      </c>
      <c r="P16" s="467" t="s">
        <v>971</v>
      </c>
      <c r="Q16" s="464" t="s">
        <v>969</v>
      </c>
      <c r="R16" s="464" t="s">
        <v>970</v>
      </c>
    </row>
    <row r="17" spans="1:24" ht="51" x14ac:dyDescent="0.2">
      <c r="A17" s="470"/>
      <c r="B17" s="470"/>
      <c r="C17" s="190" t="s">
        <v>969</v>
      </c>
      <c r="D17" s="189" t="s">
        <v>968</v>
      </c>
      <c r="E17" s="190" t="s">
        <v>969</v>
      </c>
      <c r="F17" s="189" t="s">
        <v>968</v>
      </c>
      <c r="G17" s="190" t="s">
        <v>969</v>
      </c>
      <c r="H17" s="189" t="s">
        <v>968</v>
      </c>
      <c r="I17" s="190" t="s">
        <v>969</v>
      </c>
      <c r="J17" s="189" t="s">
        <v>968</v>
      </c>
      <c r="K17" s="190" t="s">
        <v>969</v>
      </c>
      <c r="L17" s="189" t="s">
        <v>968</v>
      </c>
      <c r="M17" s="190" t="s">
        <v>969</v>
      </c>
      <c r="N17" s="189" t="s">
        <v>968</v>
      </c>
      <c r="O17" s="465"/>
      <c r="P17" s="468"/>
      <c r="Q17" s="465"/>
      <c r="R17" s="465"/>
    </row>
    <row r="18" spans="1:24" x14ac:dyDescent="0.2">
      <c r="A18" s="187" t="s">
        <v>69</v>
      </c>
      <c r="B18" s="186">
        <v>116</v>
      </c>
      <c r="C18" s="186" t="s">
        <v>967</v>
      </c>
      <c r="D18" s="186" t="s">
        <v>967</v>
      </c>
      <c r="E18" s="186" t="s">
        <v>967</v>
      </c>
      <c r="F18" s="186" t="s">
        <v>967</v>
      </c>
      <c r="G18" s="186">
        <v>23207</v>
      </c>
      <c r="H18" s="186">
        <v>6955</v>
      </c>
      <c r="I18" s="186">
        <v>11545</v>
      </c>
      <c r="J18" s="186">
        <v>3399</v>
      </c>
      <c r="K18" s="186" t="s">
        <v>967</v>
      </c>
      <c r="L18" s="186" t="s">
        <v>967</v>
      </c>
      <c r="M18" s="186" t="s">
        <v>967</v>
      </c>
      <c r="N18" s="186" t="s">
        <v>967</v>
      </c>
      <c r="O18" s="186">
        <f>G18+I18</f>
        <v>34752</v>
      </c>
      <c r="P18" s="186">
        <f>H18+J18</f>
        <v>10354</v>
      </c>
      <c r="Q18" s="186">
        <v>298</v>
      </c>
      <c r="R18" s="186">
        <v>92</v>
      </c>
      <c r="T18" s="188"/>
    </row>
    <row r="19" spans="1:24" x14ac:dyDescent="0.2">
      <c r="A19" s="187" t="s">
        <v>70</v>
      </c>
      <c r="B19" s="186">
        <f t="shared" ref="B19:P19" si="2">SUM(B20:B26)</f>
        <v>151</v>
      </c>
      <c r="C19" s="186">
        <f t="shared" si="2"/>
        <v>43597</v>
      </c>
      <c r="D19" s="186">
        <f t="shared" si="2"/>
        <v>2346.8419330000002</v>
      </c>
      <c r="E19" s="186">
        <f t="shared" si="2"/>
        <v>30864</v>
      </c>
      <c r="F19" s="186">
        <f t="shared" si="2"/>
        <v>1513.4727740000001</v>
      </c>
      <c r="G19" s="186">
        <f t="shared" si="2"/>
        <v>205470</v>
      </c>
      <c r="H19" s="186">
        <f t="shared" si="2"/>
        <v>59916.157906000008</v>
      </c>
      <c r="I19" s="186">
        <f t="shared" si="2"/>
        <v>160214</v>
      </c>
      <c r="J19" s="186">
        <f t="shared" si="2"/>
        <v>47451.204356499991</v>
      </c>
      <c r="K19" s="186">
        <f t="shared" si="2"/>
        <v>173695</v>
      </c>
      <c r="L19" s="186">
        <f t="shared" si="2"/>
        <v>8712.4512800000011</v>
      </c>
      <c r="M19" s="186">
        <f t="shared" si="2"/>
        <v>174354</v>
      </c>
      <c r="N19" s="186">
        <f t="shared" si="2"/>
        <v>8540.6769139999997</v>
      </c>
      <c r="O19" s="186">
        <f t="shared" si="2"/>
        <v>788194</v>
      </c>
      <c r="P19" s="186">
        <f t="shared" si="2"/>
        <v>128480.8051635</v>
      </c>
      <c r="Q19" s="186">
        <f>Q26</f>
        <v>7666</v>
      </c>
      <c r="R19" s="186">
        <f>R26</f>
        <v>903.96</v>
      </c>
      <c r="T19" s="185"/>
    </row>
    <row r="20" spans="1:24" x14ac:dyDescent="0.2">
      <c r="A20" s="184">
        <v>43191</v>
      </c>
      <c r="B20" s="182">
        <v>21</v>
      </c>
      <c r="C20" s="182" t="s">
        <v>967</v>
      </c>
      <c r="D20" s="182" t="s">
        <v>967</v>
      </c>
      <c r="E20" s="182" t="s">
        <v>967</v>
      </c>
      <c r="F20" s="182" t="s">
        <v>967</v>
      </c>
      <c r="G20" s="182">
        <v>4584</v>
      </c>
      <c r="H20" s="182">
        <v>1533.95</v>
      </c>
      <c r="I20" s="182">
        <v>3534</v>
      </c>
      <c r="J20" s="182">
        <v>1106.47</v>
      </c>
      <c r="K20" s="182" t="s">
        <v>967</v>
      </c>
      <c r="L20" s="182" t="s">
        <v>967</v>
      </c>
      <c r="M20" s="182" t="s">
        <v>967</v>
      </c>
      <c r="N20" s="182" t="s">
        <v>967</v>
      </c>
      <c r="O20" s="182">
        <f>G20+I20</f>
        <v>8118</v>
      </c>
      <c r="P20" s="182">
        <f>H20+J20</f>
        <v>2640.42</v>
      </c>
      <c r="Q20" s="182">
        <v>1650</v>
      </c>
      <c r="R20" s="182">
        <v>517.55999999999995</v>
      </c>
    </row>
    <row r="21" spans="1:24" x14ac:dyDescent="0.2">
      <c r="A21" s="184">
        <v>43221</v>
      </c>
      <c r="B21" s="182">
        <v>23</v>
      </c>
      <c r="C21" s="182">
        <v>3575</v>
      </c>
      <c r="D21" s="182">
        <v>169.95</v>
      </c>
      <c r="E21" s="182">
        <v>2777</v>
      </c>
      <c r="F21" s="182">
        <v>130.75</v>
      </c>
      <c r="G21" s="182">
        <v>26483</v>
      </c>
      <c r="H21" s="182">
        <v>8134.5899999999992</v>
      </c>
      <c r="I21" s="182">
        <v>22435</v>
      </c>
      <c r="J21" s="182">
        <v>6916.01</v>
      </c>
      <c r="K21" s="182">
        <v>17615</v>
      </c>
      <c r="L21" s="182">
        <v>861.47</v>
      </c>
      <c r="M21" s="182">
        <v>13660</v>
      </c>
      <c r="N21" s="182">
        <v>657.54</v>
      </c>
      <c r="O21" s="182">
        <f t="shared" ref="O21:P26" si="3">G21+I21+C21+E21+K21+M21</f>
        <v>86545</v>
      </c>
      <c r="P21" s="182">
        <f t="shared" si="3"/>
        <v>16870.309999999998</v>
      </c>
      <c r="Q21" s="182">
        <v>5677</v>
      </c>
      <c r="R21" s="182">
        <v>528.70000000000005</v>
      </c>
      <c r="T21" s="180"/>
    </row>
    <row r="22" spans="1:24" x14ac:dyDescent="0.2">
      <c r="A22" s="184">
        <v>43252</v>
      </c>
      <c r="B22" s="182">
        <v>21</v>
      </c>
      <c r="C22" s="182">
        <v>12624</v>
      </c>
      <c r="D22" s="182">
        <v>681.89</v>
      </c>
      <c r="E22" s="182">
        <v>9217</v>
      </c>
      <c r="F22" s="182">
        <v>448.87</v>
      </c>
      <c r="G22" s="182">
        <v>24430</v>
      </c>
      <c r="H22" s="182">
        <v>6551.92</v>
      </c>
      <c r="I22" s="182">
        <v>20714</v>
      </c>
      <c r="J22" s="182">
        <v>5617.14</v>
      </c>
      <c r="K22" s="182">
        <v>31403</v>
      </c>
      <c r="L22" s="182">
        <v>1464.8</v>
      </c>
      <c r="M22" s="182">
        <v>26661</v>
      </c>
      <c r="N22" s="182">
        <v>1223.1199999999999</v>
      </c>
      <c r="O22" s="182">
        <f t="shared" si="3"/>
        <v>125049</v>
      </c>
      <c r="P22" s="182">
        <f t="shared" si="3"/>
        <v>15987.740000000002</v>
      </c>
      <c r="Q22" s="182">
        <v>10748</v>
      </c>
      <c r="R22" s="182">
        <v>1389.3999999999999</v>
      </c>
      <c r="T22" s="180"/>
    </row>
    <row r="23" spans="1:24" x14ac:dyDescent="0.2">
      <c r="A23" s="184">
        <v>43282</v>
      </c>
      <c r="B23" s="182">
        <v>22</v>
      </c>
      <c r="C23" s="182">
        <v>9967</v>
      </c>
      <c r="D23" s="182">
        <v>611.25</v>
      </c>
      <c r="E23" s="182">
        <v>3844</v>
      </c>
      <c r="F23" s="182">
        <v>203.52</v>
      </c>
      <c r="G23" s="182">
        <v>29249</v>
      </c>
      <c r="H23" s="182">
        <v>8447.2999999999993</v>
      </c>
      <c r="I23" s="182">
        <v>25159</v>
      </c>
      <c r="J23" s="182">
        <v>7394.52</v>
      </c>
      <c r="K23" s="182">
        <v>26313</v>
      </c>
      <c r="L23" s="182">
        <v>1313.15</v>
      </c>
      <c r="M23" s="182">
        <v>35238</v>
      </c>
      <c r="N23" s="182">
        <v>1702.25</v>
      </c>
      <c r="O23" s="182">
        <f t="shared" si="3"/>
        <v>129770</v>
      </c>
      <c r="P23" s="182">
        <f t="shared" si="3"/>
        <v>19671.990000000002</v>
      </c>
      <c r="Q23" s="182">
        <v>5971</v>
      </c>
      <c r="R23" s="182">
        <v>535.56999999999994</v>
      </c>
      <c r="U23" s="180"/>
    </row>
    <row r="24" spans="1:24" x14ac:dyDescent="0.2">
      <c r="A24" s="184">
        <v>43313</v>
      </c>
      <c r="B24" s="182">
        <v>22</v>
      </c>
      <c r="C24" s="182">
        <v>10066</v>
      </c>
      <c r="D24" s="182">
        <v>487.48</v>
      </c>
      <c r="E24" s="182">
        <v>5386</v>
      </c>
      <c r="F24" s="182">
        <v>249.66000000000003</v>
      </c>
      <c r="G24" s="182">
        <v>17000</v>
      </c>
      <c r="H24" s="182">
        <v>4150.34</v>
      </c>
      <c r="I24" s="182">
        <v>12647</v>
      </c>
      <c r="J24" s="182">
        <v>3416.64</v>
      </c>
      <c r="K24" s="182">
        <v>30747</v>
      </c>
      <c r="L24" s="182">
        <v>1486.43</v>
      </c>
      <c r="M24" s="182">
        <v>26732</v>
      </c>
      <c r="N24" s="182">
        <v>1250.83</v>
      </c>
      <c r="O24" s="182">
        <f t="shared" si="3"/>
        <v>102578</v>
      </c>
      <c r="P24" s="182">
        <f t="shared" si="3"/>
        <v>11041.38</v>
      </c>
      <c r="Q24" s="182">
        <v>5735</v>
      </c>
      <c r="R24" s="182">
        <v>657.73</v>
      </c>
      <c r="U24" s="180"/>
    </row>
    <row r="25" spans="1:24" x14ac:dyDescent="0.2">
      <c r="A25" s="184">
        <v>43344</v>
      </c>
      <c r="B25" s="182">
        <v>20</v>
      </c>
      <c r="C25" s="182">
        <v>3053</v>
      </c>
      <c r="D25" s="182">
        <v>172.47193300000001</v>
      </c>
      <c r="E25" s="182">
        <v>4308</v>
      </c>
      <c r="F25" s="182">
        <v>215.48277400000001</v>
      </c>
      <c r="G25" s="182">
        <v>83236</v>
      </c>
      <c r="H25" s="182">
        <v>25124.147906000002</v>
      </c>
      <c r="I25" s="182">
        <v>59085</v>
      </c>
      <c r="J25" s="182">
        <v>17949.004356499998</v>
      </c>
      <c r="K25" s="182">
        <v>28034</v>
      </c>
      <c r="L25" s="182">
        <v>1445.20128</v>
      </c>
      <c r="M25" s="182">
        <v>34418</v>
      </c>
      <c r="N25" s="182">
        <v>1717.826914</v>
      </c>
      <c r="O25" s="182">
        <f t="shared" si="3"/>
        <v>212134</v>
      </c>
      <c r="P25" s="182">
        <f t="shared" si="3"/>
        <v>46624.135163499996</v>
      </c>
      <c r="Q25" s="182">
        <v>6441</v>
      </c>
      <c r="R25" s="182">
        <v>528.00232249999999</v>
      </c>
      <c r="T25" s="180"/>
      <c r="U25" s="180"/>
      <c r="V25" s="180"/>
    </row>
    <row r="26" spans="1:24" x14ac:dyDescent="0.2">
      <c r="A26" s="184">
        <v>43380</v>
      </c>
      <c r="B26" s="182">
        <v>22</v>
      </c>
      <c r="C26" s="183">
        <v>4312</v>
      </c>
      <c r="D26" s="183">
        <v>223.8</v>
      </c>
      <c r="E26" s="183">
        <v>5332</v>
      </c>
      <c r="F26" s="183">
        <v>265.19</v>
      </c>
      <c r="G26" s="183">
        <v>20488</v>
      </c>
      <c r="H26" s="183">
        <v>5973.91</v>
      </c>
      <c r="I26" s="183">
        <v>16640</v>
      </c>
      <c r="J26" s="183">
        <v>5051.4199999999992</v>
      </c>
      <c r="K26" s="183">
        <v>39583</v>
      </c>
      <c r="L26" s="183">
        <v>2141.4</v>
      </c>
      <c r="M26" s="183">
        <v>37645</v>
      </c>
      <c r="N26" s="183">
        <v>1989.11</v>
      </c>
      <c r="O26" s="182">
        <f t="shared" si="3"/>
        <v>124000</v>
      </c>
      <c r="P26" s="182">
        <f t="shared" si="3"/>
        <v>15644.829999999998</v>
      </c>
      <c r="Q26" s="182">
        <v>7666</v>
      </c>
      <c r="R26" s="182">
        <v>903.96</v>
      </c>
      <c r="T26" s="180"/>
      <c r="U26" s="180"/>
      <c r="V26" s="181"/>
      <c r="W26" s="179" t="e">
        <f>T26/V26</f>
        <v>#DIV/0!</v>
      </c>
      <c r="X26" s="179" t="e">
        <f>1-W26</f>
        <v>#DIV/0!</v>
      </c>
    </row>
    <row r="27" spans="1:24" x14ac:dyDescent="0.2">
      <c r="A27" s="161" t="str">
        <f>'66'!A13</f>
        <v>$ indicates as on Oct. 31, 2018</v>
      </c>
      <c r="W27" s="161">
        <v>8.3000000000000004E-2</v>
      </c>
    </row>
    <row r="28" spans="1:24" x14ac:dyDescent="0.2">
      <c r="A28" s="161" t="s">
        <v>966</v>
      </c>
      <c r="U28" s="179"/>
      <c r="W28" s="179" t="e">
        <f>SUM(W26:W27)</f>
        <v>#DIV/0!</v>
      </c>
    </row>
    <row r="29" spans="1:24" x14ac:dyDescent="0.2">
      <c r="A29" s="469" t="s">
        <v>965</v>
      </c>
      <c r="B29" s="469"/>
      <c r="C29" s="469"/>
      <c r="D29" s="469"/>
      <c r="E29" s="469"/>
      <c r="F29" s="469"/>
      <c r="G29" s="469"/>
      <c r="H29" s="469"/>
      <c r="I29" s="469"/>
      <c r="J29" s="469"/>
      <c r="T29" s="180"/>
      <c r="U29" s="179"/>
    </row>
  </sheetData>
  <mergeCells count="31">
    <mergeCell ref="K15:N15"/>
    <mergeCell ref="O15:P15"/>
    <mergeCell ref="A1:H1"/>
    <mergeCell ref="I1:O1"/>
    <mergeCell ref="P1:Q1"/>
    <mergeCell ref="L3:N3"/>
    <mergeCell ref="F3:H3"/>
    <mergeCell ref="Q3:R3"/>
    <mergeCell ref="O3:P3"/>
    <mergeCell ref="C3:E3"/>
    <mergeCell ref="A14:R14"/>
    <mergeCell ref="A2:R2"/>
    <mergeCell ref="I3:K3"/>
    <mergeCell ref="B3:B4"/>
    <mergeCell ref="A3:A4"/>
    <mergeCell ref="Q15:R15"/>
    <mergeCell ref="A29:J29"/>
    <mergeCell ref="A15:A17"/>
    <mergeCell ref="B15:B17"/>
    <mergeCell ref="G15:J15"/>
    <mergeCell ref="C15:F15"/>
    <mergeCell ref="Q16:Q17"/>
    <mergeCell ref="R16:R17"/>
    <mergeCell ref="C16:D16"/>
    <mergeCell ref="E16:F16"/>
    <mergeCell ref="K16:L16"/>
    <mergeCell ref="M16:N16"/>
    <mergeCell ref="O16:O17"/>
    <mergeCell ref="G16:H16"/>
    <mergeCell ref="I16:J16"/>
    <mergeCell ref="P16:P17"/>
  </mergeCells>
  <pageMargins left="0.7" right="0.7" top="0.75" bottom="0.75" header="0.3" footer="0.3"/>
  <pageSetup scale="69"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M16"/>
  <sheetViews>
    <sheetView zoomScale="115" zoomScaleNormal="115" zoomScaleSheetLayoutView="120" workbookViewId="0">
      <selection activeCell="A14" sqref="A14"/>
    </sheetView>
  </sheetViews>
  <sheetFormatPr defaultRowHeight="12.75" x14ac:dyDescent="0.2"/>
  <cols>
    <col min="1" max="1" width="9.140625" style="161" customWidth="1"/>
    <col min="2" max="2" width="7.140625" style="161" customWidth="1"/>
    <col min="3" max="3" width="11.42578125" style="161" customWidth="1"/>
    <col min="4" max="4" width="14.140625" style="161" bestFit="1" customWidth="1"/>
    <col min="5" max="5" width="10.28515625" style="161" customWidth="1"/>
    <col min="6" max="6" width="8.7109375" style="161" customWidth="1"/>
    <col min="7" max="16384" width="9.140625" style="161"/>
  </cols>
  <sheetData>
    <row r="1" spans="1:13" ht="15" x14ac:dyDescent="0.2">
      <c r="A1" s="463" t="s">
        <v>995</v>
      </c>
      <c r="B1" s="463"/>
      <c r="C1" s="472"/>
      <c r="D1" s="472"/>
      <c r="E1" s="472"/>
      <c r="F1" s="472"/>
      <c r="G1" s="472"/>
    </row>
    <row r="2" spans="1:13" x14ac:dyDescent="0.2">
      <c r="A2" s="477" t="s">
        <v>712</v>
      </c>
      <c r="B2" s="473" t="s">
        <v>978</v>
      </c>
      <c r="C2" s="481" t="s">
        <v>985</v>
      </c>
      <c r="D2" s="481"/>
      <c r="E2" s="481"/>
      <c r="F2" s="481"/>
      <c r="G2" s="481"/>
      <c r="H2" s="481" t="s">
        <v>980</v>
      </c>
      <c r="I2" s="481"/>
      <c r="J2" s="481"/>
      <c r="K2" s="481"/>
      <c r="L2" s="481"/>
      <c r="M2" s="481"/>
    </row>
    <row r="3" spans="1:13" s="193" customFormat="1" ht="34.5" customHeight="1" x14ac:dyDescent="0.2">
      <c r="A3" s="486"/>
      <c r="B3" s="473"/>
      <c r="C3" s="473" t="s">
        <v>994</v>
      </c>
      <c r="D3" s="473" t="s">
        <v>982</v>
      </c>
      <c r="E3" s="473" t="s">
        <v>990</v>
      </c>
      <c r="F3" s="474" t="s">
        <v>974</v>
      </c>
      <c r="G3" s="475"/>
      <c r="H3" s="482" t="s">
        <v>993</v>
      </c>
      <c r="I3" s="483"/>
      <c r="J3" s="482" t="s">
        <v>992</v>
      </c>
      <c r="K3" s="483"/>
      <c r="L3" s="484" t="s">
        <v>991</v>
      </c>
      <c r="M3" s="485"/>
    </row>
    <row r="4" spans="1:13" s="193" customFormat="1" ht="41.25" customHeight="1" x14ac:dyDescent="0.2">
      <c r="A4" s="487"/>
      <c r="B4" s="473"/>
      <c r="C4" s="473"/>
      <c r="D4" s="473"/>
      <c r="E4" s="473"/>
      <c r="F4" s="221" t="s">
        <v>592</v>
      </c>
      <c r="G4" s="221" t="s">
        <v>981</v>
      </c>
      <c r="H4" s="190" t="s">
        <v>969</v>
      </c>
      <c r="I4" s="221" t="s">
        <v>968</v>
      </c>
      <c r="J4" s="190" t="s">
        <v>969</v>
      </c>
      <c r="K4" s="221" t="s">
        <v>990</v>
      </c>
      <c r="L4" s="220" t="s">
        <v>969</v>
      </c>
      <c r="M4" s="220" t="s">
        <v>989</v>
      </c>
    </row>
    <row r="5" spans="1:13" s="162" customFormat="1" x14ac:dyDescent="0.2">
      <c r="A5" s="217" t="s">
        <v>69</v>
      </c>
      <c r="B5" s="219">
        <v>248</v>
      </c>
      <c r="C5" s="219">
        <v>133172</v>
      </c>
      <c r="D5" s="219">
        <v>15187625</v>
      </c>
      <c r="E5" s="219">
        <v>589497</v>
      </c>
      <c r="F5" s="219">
        <v>135902</v>
      </c>
      <c r="G5" s="219">
        <v>5099.9600000000009</v>
      </c>
      <c r="H5" s="211">
        <v>5169</v>
      </c>
      <c r="I5" s="211">
        <v>233.66</v>
      </c>
      <c r="J5" s="211">
        <v>1440</v>
      </c>
      <c r="K5" s="218">
        <v>64.650000000000006</v>
      </c>
      <c r="L5" s="211">
        <v>569</v>
      </c>
      <c r="M5" s="210">
        <v>25.32</v>
      </c>
    </row>
    <row r="6" spans="1:13" s="162" customFormat="1" x14ac:dyDescent="0.2">
      <c r="A6" s="217" t="s">
        <v>70</v>
      </c>
      <c r="B6" s="215">
        <f>SUM(B7:B13)</f>
        <v>146</v>
      </c>
      <c r="C6" s="215">
        <f>SUM(C7:C13)</f>
        <v>77947.654999999999</v>
      </c>
      <c r="D6" s="216">
        <f>SUM(D7:D13)</f>
        <v>8728078</v>
      </c>
      <c r="E6" s="216">
        <f>SUM(E7:E13)</f>
        <v>273895.09316500009</v>
      </c>
      <c r="F6" s="216">
        <f>F13</f>
        <v>126089</v>
      </c>
      <c r="G6" s="215">
        <f>G13</f>
        <v>5539.36</v>
      </c>
      <c r="H6" s="214">
        <f>SUM(H7:H13)</f>
        <v>2833</v>
      </c>
      <c r="I6" s="212">
        <f>SUM(I7:I13)</f>
        <v>121.97999999999999</v>
      </c>
      <c r="J6" s="213">
        <f>SUM(J7:J13)</f>
        <v>260</v>
      </c>
      <c r="K6" s="212">
        <f>SUM(K7:K13)</f>
        <v>10.959999999999999</v>
      </c>
      <c r="L6" s="211">
        <f>L13</f>
        <v>86.5</v>
      </c>
      <c r="M6" s="210">
        <f>M13</f>
        <v>4.2</v>
      </c>
    </row>
    <row r="7" spans="1:13" x14ac:dyDescent="0.2">
      <c r="A7" s="184">
        <v>43191</v>
      </c>
      <c r="B7" s="203">
        <v>21</v>
      </c>
      <c r="C7" s="203">
        <v>9906.9610000000048</v>
      </c>
      <c r="D7" s="203">
        <v>1080591</v>
      </c>
      <c r="E7" s="203">
        <v>39618.825600000011</v>
      </c>
      <c r="F7" s="203">
        <v>151062</v>
      </c>
      <c r="G7" s="203">
        <v>5180.63</v>
      </c>
      <c r="H7" s="206">
        <v>401</v>
      </c>
      <c r="I7" s="208">
        <v>17.38</v>
      </c>
      <c r="J7" s="206">
        <v>95</v>
      </c>
      <c r="K7" s="207">
        <v>3.88</v>
      </c>
      <c r="L7" s="206">
        <v>78</v>
      </c>
      <c r="M7" s="205">
        <v>3.31</v>
      </c>
    </row>
    <row r="8" spans="1:13" x14ac:dyDescent="0.2">
      <c r="A8" s="184">
        <v>43222</v>
      </c>
      <c r="B8" s="203">
        <v>22</v>
      </c>
      <c r="C8" s="203">
        <v>10347.103999999998</v>
      </c>
      <c r="D8" s="203">
        <v>1124310</v>
      </c>
      <c r="E8" s="203">
        <v>41737.886115000008</v>
      </c>
      <c r="F8" s="203">
        <v>132329</v>
      </c>
      <c r="G8" s="203">
        <v>4692.6000000000013</v>
      </c>
      <c r="H8" s="206">
        <v>315</v>
      </c>
      <c r="I8" s="208">
        <v>12.5</v>
      </c>
      <c r="J8" s="206">
        <v>20</v>
      </c>
      <c r="K8" s="207">
        <v>0.8</v>
      </c>
      <c r="L8" s="206">
        <v>32</v>
      </c>
      <c r="M8" s="205">
        <v>1.24</v>
      </c>
    </row>
    <row r="9" spans="1:13" x14ac:dyDescent="0.2">
      <c r="A9" s="184">
        <v>43254</v>
      </c>
      <c r="B9" s="203">
        <v>21</v>
      </c>
      <c r="C9" s="203">
        <v>10948.554999999998</v>
      </c>
      <c r="D9" s="203">
        <v>1184196</v>
      </c>
      <c r="E9" s="203">
        <v>41893.866110000024</v>
      </c>
      <c r="F9" s="203">
        <v>125671</v>
      </c>
      <c r="G9" s="203">
        <v>4629.2800000000025</v>
      </c>
      <c r="H9" s="206">
        <v>413</v>
      </c>
      <c r="I9" s="208">
        <v>15.88</v>
      </c>
      <c r="J9" s="206">
        <v>18</v>
      </c>
      <c r="K9" s="207">
        <v>0.71</v>
      </c>
      <c r="L9" s="206">
        <v>145</v>
      </c>
      <c r="M9" s="205">
        <v>6</v>
      </c>
    </row>
    <row r="10" spans="1:13" x14ac:dyDescent="0.2">
      <c r="A10" s="184">
        <v>43285</v>
      </c>
      <c r="B10" s="203">
        <v>22</v>
      </c>
      <c r="C10" s="209">
        <v>14388.817000000005</v>
      </c>
      <c r="D10" s="203">
        <v>1565853</v>
      </c>
      <c r="E10" s="203">
        <v>0</v>
      </c>
      <c r="F10" s="203">
        <v>119819</v>
      </c>
      <c r="G10" s="203">
        <v>4913.880000000001</v>
      </c>
      <c r="H10" s="206">
        <v>360</v>
      </c>
      <c r="I10" s="208">
        <v>15.25</v>
      </c>
      <c r="J10" s="206">
        <v>8</v>
      </c>
      <c r="K10" s="207">
        <v>0.32</v>
      </c>
      <c r="L10" s="206">
        <v>155</v>
      </c>
      <c r="M10" s="205">
        <v>6.91</v>
      </c>
    </row>
    <row r="11" spans="1:13" x14ac:dyDescent="0.2">
      <c r="A11" s="184">
        <v>43317</v>
      </c>
      <c r="B11" s="203">
        <v>21</v>
      </c>
      <c r="C11" s="209">
        <v>12897.352000000008</v>
      </c>
      <c r="D11" s="203">
        <v>1431248</v>
      </c>
      <c r="E11" s="203">
        <v>58371.162804999993</v>
      </c>
      <c r="F11" s="203">
        <v>109058</v>
      </c>
      <c r="G11" s="203">
        <v>4425.5900000000011</v>
      </c>
      <c r="H11" s="206">
        <v>243</v>
      </c>
      <c r="I11" s="208">
        <v>10.96</v>
      </c>
      <c r="J11" s="206">
        <v>24</v>
      </c>
      <c r="K11" s="207">
        <v>1.0900000000000001</v>
      </c>
      <c r="L11" s="206">
        <v>256</v>
      </c>
      <c r="M11" s="205">
        <v>11.53</v>
      </c>
    </row>
    <row r="12" spans="1:13" x14ac:dyDescent="0.2">
      <c r="A12" s="184">
        <v>43349</v>
      </c>
      <c r="B12" s="203">
        <v>18</v>
      </c>
      <c r="C12" s="203">
        <v>8241.8620000000046</v>
      </c>
      <c r="D12" s="203">
        <v>922621</v>
      </c>
      <c r="E12" s="203">
        <v>38248.203240000032</v>
      </c>
      <c r="F12" s="203">
        <v>106059</v>
      </c>
      <c r="G12" s="203">
        <v>4414.4500000000007</v>
      </c>
      <c r="H12" s="206">
        <v>287</v>
      </c>
      <c r="I12" s="208">
        <v>12.8</v>
      </c>
      <c r="J12" s="206">
        <v>9</v>
      </c>
      <c r="K12" s="207">
        <v>0.39</v>
      </c>
      <c r="L12" s="206">
        <v>109</v>
      </c>
      <c r="M12" s="205">
        <v>4.92</v>
      </c>
    </row>
    <row r="13" spans="1:13" x14ac:dyDescent="0.2">
      <c r="A13" s="184">
        <v>43380</v>
      </c>
      <c r="B13" s="203">
        <v>21</v>
      </c>
      <c r="C13" s="203">
        <v>11217.003999999992</v>
      </c>
      <c r="D13" s="203">
        <v>1419259</v>
      </c>
      <c r="E13" s="203">
        <v>54025.149295000003</v>
      </c>
      <c r="F13" s="203">
        <v>126089</v>
      </c>
      <c r="G13" s="203">
        <v>5539.36</v>
      </c>
      <c r="H13" s="203">
        <v>814</v>
      </c>
      <c r="I13" s="204">
        <v>37.21</v>
      </c>
      <c r="J13" s="203">
        <v>86</v>
      </c>
      <c r="K13" s="203">
        <v>3.77</v>
      </c>
      <c r="L13" s="203">
        <v>86.5</v>
      </c>
      <c r="M13" s="203">
        <v>4.2</v>
      </c>
    </row>
    <row r="14" spans="1:13" ht="15" x14ac:dyDescent="0.25">
      <c r="A14" s="161" t="str">
        <f>'66'!A13</f>
        <v>$ indicates as on Oct. 31, 2018</v>
      </c>
      <c r="B14" s="162"/>
      <c r="C14" s="202"/>
      <c r="D14" s="201"/>
      <c r="E14" s="200"/>
      <c r="F14" s="200"/>
      <c r="G14" s="200"/>
      <c r="I14" s="191"/>
      <c r="J14" s="199"/>
    </row>
    <row r="15" spans="1:13" x14ac:dyDescent="0.2">
      <c r="A15" s="161" t="s">
        <v>988</v>
      </c>
      <c r="C15" s="165"/>
      <c r="I15" s="198"/>
      <c r="J15" s="198"/>
    </row>
    <row r="16" spans="1:13" ht="15" x14ac:dyDescent="0.25">
      <c r="A16" s="197" t="s">
        <v>987</v>
      </c>
      <c r="B16" s="197"/>
      <c r="C16" s="197"/>
      <c r="D16" s="196"/>
      <c r="E16" s="196"/>
      <c r="F16" s="196"/>
      <c r="G16" s="196"/>
      <c r="H16" s="196"/>
      <c r="I16" s="196"/>
      <c r="J16" s="196"/>
    </row>
  </sheetData>
  <mergeCells count="13">
    <mergeCell ref="A1:E1"/>
    <mergeCell ref="F1:G1"/>
    <mergeCell ref="F3:G3"/>
    <mergeCell ref="A2:A4"/>
    <mergeCell ref="B2:B4"/>
    <mergeCell ref="C2:G2"/>
    <mergeCell ref="H2:M2"/>
    <mergeCell ref="C3:C4"/>
    <mergeCell ref="D3:D4"/>
    <mergeCell ref="E3:E4"/>
    <mergeCell ref="H3:I3"/>
    <mergeCell ref="J3:K3"/>
    <mergeCell ref="L3:M3"/>
  </mergeCells>
  <pageMargins left="0.7" right="0.7" top="0.75" bottom="0.75" header="0.3" footer="0.3"/>
  <pageSetup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O17"/>
  <sheetViews>
    <sheetView zoomScaleNormal="100" zoomScaleSheetLayoutView="110" workbookViewId="0">
      <selection activeCell="B13" sqref="B13"/>
    </sheetView>
  </sheetViews>
  <sheetFormatPr defaultRowHeight="15" x14ac:dyDescent="0.25"/>
  <cols>
    <col min="1" max="2" width="9.140625" style="196"/>
    <col min="3" max="3" width="10.5703125" style="196" bestFit="1" customWidth="1"/>
    <col min="4" max="4" width="9.28515625" style="196" bestFit="1" customWidth="1"/>
    <col min="5" max="5" width="9.140625" style="196"/>
    <col min="6" max="6" width="9.85546875" style="196" customWidth="1"/>
    <col min="7" max="8" width="9.28515625" style="196" bestFit="1" customWidth="1"/>
    <col min="9" max="9" width="13.28515625" style="196" customWidth="1"/>
    <col min="10" max="10" width="9.42578125" style="196" customWidth="1"/>
    <col min="11" max="11" width="9.140625" style="196"/>
    <col min="12" max="12" width="11.7109375" style="196" bestFit="1" customWidth="1"/>
    <col min="13" max="13" width="9.85546875" style="196" bestFit="1" customWidth="1"/>
    <col min="14" max="16384" width="9.140625" style="196"/>
  </cols>
  <sheetData>
    <row r="1" spans="1:15" ht="15" customHeight="1" x14ac:dyDescent="0.25">
      <c r="A1" s="237" t="s">
        <v>1007</v>
      </c>
      <c r="B1" s="237"/>
      <c r="F1" s="197"/>
      <c r="G1" s="197"/>
      <c r="I1" s="237"/>
      <c r="J1" s="236"/>
      <c r="K1" s="160"/>
    </row>
    <row r="2" spans="1:15" ht="41.25" customHeight="1" x14ac:dyDescent="0.25">
      <c r="A2" s="467" t="s">
        <v>712</v>
      </c>
      <c r="B2" s="467" t="s">
        <v>978</v>
      </c>
      <c r="C2" s="474" t="s">
        <v>1006</v>
      </c>
      <c r="D2" s="489"/>
      <c r="E2" s="475"/>
      <c r="F2" s="473" t="s">
        <v>1005</v>
      </c>
      <c r="G2" s="473"/>
      <c r="H2" s="473"/>
      <c r="I2" s="473" t="s">
        <v>1004</v>
      </c>
      <c r="J2" s="473"/>
      <c r="K2" s="473"/>
      <c r="L2" s="474" t="s">
        <v>1003</v>
      </c>
      <c r="M2" s="475"/>
      <c r="N2" s="474" t="s">
        <v>974</v>
      </c>
      <c r="O2" s="475"/>
    </row>
    <row r="3" spans="1:15" ht="41.25" customHeight="1" x14ac:dyDescent="0.25">
      <c r="A3" s="468"/>
      <c r="B3" s="468"/>
      <c r="C3" s="194" t="s">
        <v>1002</v>
      </c>
      <c r="D3" s="194" t="s">
        <v>982</v>
      </c>
      <c r="E3" s="194" t="s">
        <v>990</v>
      </c>
      <c r="F3" s="194" t="s">
        <v>994</v>
      </c>
      <c r="G3" s="194" t="s">
        <v>982</v>
      </c>
      <c r="H3" s="194" t="s">
        <v>990</v>
      </c>
      <c r="I3" s="194" t="s">
        <v>1001</v>
      </c>
      <c r="J3" s="194" t="s">
        <v>982</v>
      </c>
      <c r="K3" s="221" t="s">
        <v>990</v>
      </c>
      <c r="L3" s="194" t="s">
        <v>982</v>
      </c>
      <c r="M3" s="194" t="s">
        <v>990</v>
      </c>
      <c r="N3" s="194" t="s">
        <v>1000</v>
      </c>
      <c r="O3" s="194" t="s">
        <v>981</v>
      </c>
    </row>
    <row r="4" spans="1:15" x14ac:dyDescent="0.25">
      <c r="A4" s="217" t="s">
        <v>69</v>
      </c>
      <c r="B4" s="219">
        <v>246</v>
      </c>
      <c r="C4" s="219">
        <v>7512</v>
      </c>
      <c r="D4" s="219">
        <v>1653274</v>
      </c>
      <c r="E4" s="219">
        <v>34591</v>
      </c>
      <c r="F4" s="235" t="s">
        <v>894</v>
      </c>
      <c r="G4" s="235" t="s">
        <v>894</v>
      </c>
      <c r="H4" s="235" t="s">
        <v>894</v>
      </c>
      <c r="I4" s="219">
        <v>7362673</v>
      </c>
      <c r="J4" s="219">
        <v>7362673</v>
      </c>
      <c r="K4" s="219">
        <v>2158</v>
      </c>
      <c r="L4" s="234">
        <f t="shared" ref="L4:L12" si="0">SUM(J4,G4,D4)</f>
        <v>9015947</v>
      </c>
      <c r="M4" s="234">
        <f t="shared" ref="M4:M12" si="1">SUM(K4,H4,E4)</f>
        <v>36749</v>
      </c>
      <c r="N4" s="219">
        <v>42771</v>
      </c>
      <c r="O4" s="219">
        <v>58.654043000000001</v>
      </c>
    </row>
    <row r="5" spans="1:15" x14ac:dyDescent="0.25">
      <c r="A5" s="217" t="s">
        <v>70</v>
      </c>
      <c r="B5" s="219">
        <f t="shared" ref="B5:K5" si="2">SUM(B6:B12)</f>
        <v>150</v>
      </c>
      <c r="C5" s="219">
        <f t="shared" si="2"/>
        <v>3367.5719550000003</v>
      </c>
      <c r="D5" s="219">
        <f t="shared" si="2"/>
        <v>620803</v>
      </c>
      <c r="E5" s="219">
        <f t="shared" si="2"/>
        <v>12423.1903423</v>
      </c>
      <c r="F5" s="219">
        <f t="shared" si="2"/>
        <v>374.23</v>
      </c>
      <c r="G5" s="219">
        <f t="shared" si="2"/>
        <v>37423</v>
      </c>
      <c r="H5" s="219">
        <f t="shared" si="2"/>
        <v>1393.0057299999999</v>
      </c>
      <c r="I5" s="219">
        <f t="shared" si="2"/>
        <v>10315392</v>
      </c>
      <c r="J5" s="219">
        <f t="shared" si="2"/>
        <v>10315392</v>
      </c>
      <c r="K5" s="219">
        <f t="shared" si="2"/>
        <v>3177.6698632000002</v>
      </c>
      <c r="L5" s="234">
        <f t="shared" si="0"/>
        <v>10973618</v>
      </c>
      <c r="M5" s="234">
        <f t="shared" si="1"/>
        <v>16993.865935499998</v>
      </c>
      <c r="N5" s="219">
        <f>N12</f>
        <v>32859</v>
      </c>
      <c r="O5" s="219">
        <f>O12</f>
        <v>22.369999999999997</v>
      </c>
    </row>
    <row r="6" spans="1:15" x14ac:dyDescent="0.25">
      <c r="A6" s="169">
        <v>43191</v>
      </c>
      <c r="B6" s="229">
        <v>21</v>
      </c>
      <c r="C6" s="229">
        <v>688.82162500000004</v>
      </c>
      <c r="D6" s="229">
        <v>179598</v>
      </c>
      <c r="E6" s="229">
        <v>3165.9945440000001</v>
      </c>
      <c r="F6" s="233" t="s">
        <v>894</v>
      </c>
      <c r="G6" s="233" t="s">
        <v>894</v>
      </c>
      <c r="H6" s="233" t="s">
        <v>894</v>
      </c>
      <c r="I6" s="229">
        <v>1764149</v>
      </c>
      <c r="J6" s="229">
        <v>1764149</v>
      </c>
      <c r="K6" s="228">
        <v>479.26</v>
      </c>
      <c r="L6" s="230">
        <f t="shared" si="0"/>
        <v>1943747</v>
      </c>
      <c r="M6" s="230">
        <f t="shared" si="1"/>
        <v>3645.2545440000004</v>
      </c>
      <c r="N6" s="229">
        <v>64616</v>
      </c>
      <c r="O6" s="228">
        <v>58.016363500000004</v>
      </c>
    </row>
    <row r="7" spans="1:15" x14ac:dyDescent="0.25">
      <c r="A7" s="169">
        <v>43222</v>
      </c>
      <c r="B7" s="229">
        <v>23</v>
      </c>
      <c r="C7" s="229">
        <v>685.49514999999997</v>
      </c>
      <c r="D7" s="229">
        <v>166702</v>
      </c>
      <c r="E7" s="229">
        <v>3122.501499</v>
      </c>
      <c r="F7" s="233" t="s">
        <v>894</v>
      </c>
      <c r="G7" s="233" t="s">
        <v>894</v>
      </c>
      <c r="H7" s="233" t="s">
        <v>894</v>
      </c>
      <c r="I7" s="229">
        <v>1252759</v>
      </c>
      <c r="J7" s="229">
        <v>1252759</v>
      </c>
      <c r="K7" s="228">
        <v>362.4169</v>
      </c>
      <c r="L7" s="230">
        <f t="shared" si="0"/>
        <v>1419461</v>
      </c>
      <c r="M7" s="230">
        <f t="shared" si="1"/>
        <v>3484.9183990000001</v>
      </c>
      <c r="N7" s="229">
        <v>44701</v>
      </c>
      <c r="O7" s="228">
        <v>55.181910000000002</v>
      </c>
    </row>
    <row r="8" spans="1:15" x14ac:dyDescent="0.25">
      <c r="A8" s="169">
        <v>43254</v>
      </c>
      <c r="B8" s="229">
        <v>21</v>
      </c>
      <c r="C8" s="229">
        <v>552.41610000000003</v>
      </c>
      <c r="D8" s="229">
        <v>118634</v>
      </c>
      <c r="E8" s="229">
        <v>2385.4702685000002</v>
      </c>
      <c r="F8" s="233" t="s">
        <v>894</v>
      </c>
      <c r="G8" s="233" t="s">
        <v>894</v>
      </c>
      <c r="H8" s="233" t="s">
        <v>894</v>
      </c>
      <c r="I8" s="229">
        <v>1010150</v>
      </c>
      <c r="J8" s="229">
        <v>1010150</v>
      </c>
      <c r="K8" s="228">
        <v>294.87927165000002</v>
      </c>
      <c r="L8" s="230">
        <f t="shared" si="0"/>
        <v>1128784</v>
      </c>
      <c r="M8" s="230">
        <f t="shared" si="1"/>
        <v>2680.3495401500004</v>
      </c>
      <c r="N8" s="229">
        <v>41951</v>
      </c>
      <c r="O8" s="228">
        <v>39.937000600000005</v>
      </c>
    </row>
    <row r="9" spans="1:15" x14ac:dyDescent="0.25">
      <c r="A9" s="169">
        <v>43285</v>
      </c>
      <c r="B9" s="229">
        <v>22</v>
      </c>
      <c r="C9" s="229">
        <v>556.22927500000003</v>
      </c>
      <c r="D9" s="229">
        <v>79255</v>
      </c>
      <c r="E9" s="229">
        <v>2441.2125058000001</v>
      </c>
      <c r="F9" s="233" t="s">
        <v>894</v>
      </c>
      <c r="G9" s="233" t="s">
        <v>894</v>
      </c>
      <c r="H9" s="233" t="s">
        <v>894</v>
      </c>
      <c r="I9" s="229">
        <v>1529890</v>
      </c>
      <c r="J9" s="229">
        <v>1529890</v>
      </c>
      <c r="K9" s="228">
        <v>465.09</v>
      </c>
      <c r="L9" s="230">
        <f t="shared" si="0"/>
        <v>1609145</v>
      </c>
      <c r="M9" s="230">
        <f t="shared" si="1"/>
        <v>2906.3025058000003</v>
      </c>
      <c r="N9" s="229">
        <v>63875</v>
      </c>
      <c r="O9" s="228">
        <v>35.555507000000006</v>
      </c>
    </row>
    <row r="10" spans="1:15" x14ac:dyDescent="0.25">
      <c r="A10" s="169">
        <v>43317</v>
      </c>
      <c r="B10" s="229">
        <v>22</v>
      </c>
      <c r="C10" s="229">
        <v>362.67804999999998</v>
      </c>
      <c r="D10" s="229">
        <v>39115</v>
      </c>
      <c r="E10" s="229">
        <v>0</v>
      </c>
      <c r="F10" s="229">
        <v>30.78</v>
      </c>
      <c r="G10" s="229">
        <v>3078</v>
      </c>
      <c r="H10" s="229">
        <v>118.04</v>
      </c>
      <c r="I10" s="229">
        <v>1068842</v>
      </c>
      <c r="J10" s="229">
        <v>1068842</v>
      </c>
      <c r="K10" s="228">
        <v>314.44</v>
      </c>
      <c r="L10" s="230">
        <f t="shared" si="0"/>
        <v>1111035</v>
      </c>
      <c r="M10" s="230">
        <f t="shared" si="1"/>
        <v>432.48</v>
      </c>
      <c r="N10" s="229">
        <v>56449</v>
      </c>
      <c r="O10" s="228">
        <v>26.897641999999998</v>
      </c>
    </row>
    <row r="11" spans="1:15" x14ac:dyDescent="0.25">
      <c r="A11" s="169">
        <v>43349</v>
      </c>
      <c r="B11" s="229">
        <v>20</v>
      </c>
      <c r="C11" s="229">
        <v>501.82075500000002</v>
      </c>
      <c r="D11" s="229">
        <v>31266</v>
      </c>
      <c r="E11" s="229">
        <v>1172.834625</v>
      </c>
      <c r="F11" s="229">
        <v>159.6</v>
      </c>
      <c r="G11" s="229">
        <v>15960</v>
      </c>
      <c r="H11" s="229">
        <v>613.23</v>
      </c>
      <c r="I11" s="229">
        <v>1012245</v>
      </c>
      <c r="J11" s="229">
        <v>1012245</v>
      </c>
      <c r="K11" s="228">
        <v>317.91000000000003</v>
      </c>
      <c r="L11" s="230">
        <f t="shared" si="0"/>
        <v>1059471</v>
      </c>
      <c r="M11" s="230">
        <f t="shared" si="1"/>
        <v>2103.9746249999998</v>
      </c>
      <c r="N11" s="229">
        <v>48810</v>
      </c>
      <c r="O11" s="228">
        <v>28.957924999999996</v>
      </c>
    </row>
    <row r="12" spans="1:15" x14ac:dyDescent="0.25">
      <c r="A12" s="169">
        <v>43380</v>
      </c>
      <c r="B12" s="229">
        <v>21</v>
      </c>
      <c r="C12" s="231">
        <v>20.111000000000001</v>
      </c>
      <c r="D12" s="231">
        <v>6233</v>
      </c>
      <c r="E12" s="232">
        <v>135.17689999999999</v>
      </c>
      <c r="F12" s="231">
        <v>183.85</v>
      </c>
      <c r="G12" s="231">
        <v>18385</v>
      </c>
      <c r="H12" s="229">
        <v>661.73572999999999</v>
      </c>
      <c r="I12" s="229">
        <v>2677357</v>
      </c>
      <c r="J12" s="229">
        <v>2677357</v>
      </c>
      <c r="K12" s="229">
        <v>943.6736915500004</v>
      </c>
      <c r="L12" s="230">
        <f t="shared" si="0"/>
        <v>2701975</v>
      </c>
      <c r="M12" s="230">
        <f t="shared" si="1"/>
        <v>1740.5863215500003</v>
      </c>
      <c r="N12" s="229">
        <v>32859</v>
      </c>
      <c r="O12" s="228">
        <v>22.369999999999997</v>
      </c>
    </row>
    <row r="13" spans="1:15" x14ac:dyDescent="0.25">
      <c r="A13" s="224" t="str">
        <f>'66'!A13</f>
        <v>$ indicates as on Oct. 31, 2018</v>
      </c>
      <c r="B13" s="227"/>
      <c r="F13" s="225"/>
      <c r="I13" s="226"/>
      <c r="K13" s="225"/>
    </row>
    <row r="14" spans="1:15" x14ac:dyDescent="0.25">
      <c r="A14" s="224" t="s">
        <v>999</v>
      </c>
      <c r="B14" s="223"/>
      <c r="I14" s="223"/>
      <c r="J14" s="223"/>
      <c r="K14" s="223"/>
    </row>
    <row r="15" spans="1:15" x14ac:dyDescent="0.25">
      <c r="A15" s="222" t="s">
        <v>998</v>
      </c>
      <c r="B15" s="222"/>
      <c r="I15" s="222"/>
      <c r="J15" s="222"/>
      <c r="K15" s="222"/>
    </row>
    <row r="16" spans="1:15" ht="30" customHeight="1" x14ac:dyDescent="0.25">
      <c r="A16" s="488" t="s">
        <v>997</v>
      </c>
      <c r="B16" s="488"/>
      <c r="C16" s="488"/>
      <c r="D16" s="488"/>
      <c r="E16" s="488"/>
      <c r="F16" s="488"/>
      <c r="G16" s="488"/>
      <c r="H16" s="488"/>
      <c r="I16" s="488"/>
      <c r="J16" s="488"/>
      <c r="K16" s="488"/>
      <c r="L16" s="488"/>
      <c r="M16" s="488"/>
      <c r="N16" s="488"/>
      <c r="O16" s="488"/>
    </row>
    <row r="17" spans="1:8" ht="19.5" customHeight="1" x14ac:dyDescent="0.25">
      <c r="A17" s="166" t="s">
        <v>996</v>
      </c>
      <c r="F17" s="196" t="s">
        <v>958</v>
      </c>
      <c r="H17" s="196" t="s">
        <v>958</v>
      </c>
    </row>
  </sheetData>
  <mergeCells count="8">
    <mergeCell ref="A16:O16"/>
    <mergeCell ref="C2:E2"/>
    <mergeCell ref="N2:O2"/>
    <mergeCell ref="L2:M2"/>
    <mergeCell ref="A2:A3"/>
    <mergeCell ref="F2:H2"/>
    <mergeCell ref="I2:K2"/>
    <mergeCell ref="B2:B3"/>
  </mergeCells>
  <pageMargins left="0.7" right="0.7" top="0.75" bottom="0.75" header="0.3" footer="0.3"/>
  <pageSetup paperSize="9" scale="90"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O10"/>
  <sheetViews>
    <sheetView zoomScaleNormal="100" zoomScaleSheetLayoutView="110" workbookViewId="0">
      <selection activeCell="A6" sqref="A6"/>
    </sheetView>
  </sheetViews>
  <sheetFormatPr defaultRowHeight="15" x14ac:dyDescent="0.25"/>
  <cols>
    <col min="1" max="16384" width="9.140625" style="196"/>
  </cols>
  <sheetData>
    <row r="1" spans="1:15" x14ac:dyDescent="0.25">
      <c r="A1" s="472" t="s">
        <v>1011</v>
      </c>
      <c r="B1" s="472"/>
      <c r="C1" s="472"/>
      <c r="D1" s="472"/>
      <c r="E1" s="472"/>
      <c r="F1" s="472"/>
      <c r="G1" s="472"/>
      <c r="H1" s="472"/>
      <c r="I1" s="472"/>
      <c r="J1" s="472"/>
      <c r="K1" s="472"/>
      <c r="L1" s="472"/>
      <c r="M1" s="472"/>
      <c r="N1" s="472"/>
      <c r="O1" s="472"/>
    </row>
    <row r="2" spans="1:15" ht="30" customHeight="1" x14ac:dyDescent="0.25">
      <c r="A2" s="473" t="s">
        <v>712</v>
      </c>
      <c r="B2" s="473" t="s">
        <v>978</v>
      </c>
      <c r="C2" s="473" t="s">
        <v>1010</v>
      </c>
      <c r="D2" s="473"/>
      <c r="E2" s="473"/>
      <c r="F2" s="473" t="s">
        <v>1009</v>
      </c>
      <c r="G2" s="473"/>
      <c r="H2" s="473"/>
      <c r="I2" s="473" t="s">
        <v>1008</v>
      </c>
      <c r="J2" s="473"/>
      <c r="K2" s="473"/>
      <c r="L2" s="474" t="s">
        <v>156</v>
      </c>
      <c r="M2" s="475"/>
      <c r="N2" s="473" t="s">
        <v>974</v>
      </c>
      <c r="O2" s="473"/>
    </row>
    <row r="3" spans="1:15" ht="38.25" x14ac:dyDescent="0.25">
      <c r="A3" s="473"/>
      <c r="B3" s="473"/>
      <c r="C3" s="194" t="s">
        <v>984</v>
      </c>
      <c r="D3" s="194" t="s">
        <v>982</v>
      </c>
      <c r="E3" s="194" t="s">
        <v>990</v>
      </c>
      <c r="F3" s="194" t="s">
        <v>984</v>
      </c>
      <c r="G3" s="194" t="s">
        <v>982</v>
      </c>
      <c r="H3" s="194" t="s">
        <v>990</v>
      </c>
      <c r="I3" s="194" t="s">
        <v>984</v>
      </c>
      <c r="J3" s="194" t="s">
        <v>982</v>
      </c>
      <c r="K3" s="194" t="s">
        <v>990</v>
      </c>
      <c r="L3" s="194" t="s">
        <v>982</v>
      </c>
      <c r="M3" s="194" t="s">
        <v>990</v>
      </c>
      <c r="N3" s="194" t="s">
        <v>969</v>
      </c>
      <c r="O3" s="194" t="s">
        <v>981</v>
      </c>
    </row>
    <row r="4" spans="1:15" x14ac:dyDescent="0.25">
      <c r="A4" s="217" t="s">
        <v>70</v>
      </c>
      <c r="B4" s="219">
        <f>B5</f>
        <v>22</v>
      </c>
      <c r="C4" s="219">
        <v>0</v>
      </c>
      <c r="D4" s="219">
        <v>0</v>
      </c>
      <c r="E4" s="219">
        <v>0</v>
      </c>
      <c r="F4" s="219">
        <v>274.21199999999999</v>
      </c>
      <c r="G4" s="219">
        <v>27509</v>
      </c>
      <c r="H4" s="219">
        <v>7045.0943090000001</v>
      </c>
      <c r="I4" s="219">
        <v>7.7</v>
      </c>
      <c r="J4" s="219">
        <v>77</v>
      </c>
      <c r="K4" s="219">
        <v>4.2851400000000002</v>
      </c>
      <c r="L4" s="219">
        <f>D4+G4+J4</f>
        <v>27586</v>
      </c>
      <c r="M4" s="219">
        <f>E4+H4+K4</f>
        <v>7049.379449</v>
      </c>
      <c r="N4" s="219">
        <v>374</v>
      </c>
      <c r="O4" s="219">
        <v>58.18</v>
      </c>
    </row>
    <row r="5" spans="1:15" x14ac:dyDescent="0.25">
      <c r="A5" s="169">
        <v>43374</v>
      </c>
      <c r="B5" s="229">
        <v>22</v>
      </c>
      <c r="C5" s="229">
        <v>0</v>
      </c>
      <c r="D5" s="229">
        <v>0</v>
      </c>
      <c r="E5" s="229">
        <v>0</v>
      </c>
      <c r="F5" s="229">
        <v>274.21199999999999</v>
      </c>
      <c r="G5" s="229">
        <v>27509</v>
      </c>
      <c r="H5" s="229">
        <v>7045.0943090000001</v>
      </c>
      <c r="I5" s="229">
        <v>7.7</v>
      </c>
      <c r="J5" s="229">
        <v>77</v>
      </c>
      <c r="K5" s="229">
        <v>4.2851400000000002</v>
      </c>
      <c r="L5" s="229">
        <f>D5+G5+J5</f>
        <v>27586</v>
      </c>
      <c r="M5" s="229">
        <f>E5+H5+K5</f>
        <v>7049.379449</v>
      </c>
      <c r="N5" s="229">
        <v>374</v>
      </c>
      <c r="O5" s="229">
        <v>58.18</v>
      </c>
    </row>
    <row r="6" spans="1:15" x14ac:dyDescent="0.25">
      <c r="A6" s="161" t="s">
        <v>961</v>
      </c>
      <c r="B6" s="241"/>
      <c r="C6" s="241"/>
      <c r="D6" s="241"/>
      <c r="E6" s="241"/>
      <c r="F6" s="241"/>
      <c r="G6" s="241"/>
      <c r="H6" s="241"/>
      <c r="I6" s="240"/>
      <c r="J6" s="240"/>
      <c r="K6" s="240"/>
      <c r="L6" s="240"/>
      <c r="M6" s="240"/>
      <c r="N6" s="239"/>
      <c r="O6" s="238"/>
    </row>
    <row r="7" spans="1:15" x14ac:dyDescent="0.25">
      <c r="A7" s="166" t="s">
        <v>595</v>
      </c>
      <c r="B7" s="161"/>
      <c r="C7" s="161"/>
      <c r="D7" s="161"/>
      <c r="E7" s="161"/>
      <c r="F7" s="161"/>
      <c r="G7" s="161"/>
      <c r="H7" s="161"/>
      <c r="I7" s="161"/>
      <c r="J7" s="161"/>
      <c r="K7" s="161"/>
      <c r="L7" s="161"/>
      <c r="M7" s="161"/>
      <c r="N7" s="161"/>
      <c r="O7" s="161"/>
    </row>
    <row r="8" spans="1:15" x14ac:dyDescent="0.25">
      <c r="A8" s="166"/>
      <c r="B8" s="161"/>
      <c r="C8" s="161"/>
      <c r="D8" s="161"/>
      <c r="E8" s="161"/>
      <c r="F8" s="161"/>
      <c r="G8" s="161"/>
      <c r="H8" s="161"/>
      <c r="I8" s="180"/>
      <c r="J8" s="161" t="s">
        <v>958</v>
      </c>
      <c r="K8" s="161"/>
      <c r="L8" s="161"/>
      <c r="M8" s="161"/>
      <c r="N8" s="161"/>
      <c r="O8" s="161"/>
    </row>
    <row r="10" spans="1:15" x14ac:dyDescent="0.25">
      <c r="E10" s="196">
        <v>0</v>
      </c>
    </row>
  </sheetData>
  <mergeCells count="8">
    <mergeCell ref="A1:O1"/>
    <mergeCell ref="A2:A3"/>
    <mergeCell ref="B2:B3"/>
    <mergeCell ref="I2:K2"/>
    <mergeCell ref="N2:O2"/>
    <mergeCell ref="C2:E2"/>
    <mergeCell ref="F2:H2"/>
    <mergeCell ref="L2:M2"/>
  </mergeCells>
  <pageMargins left="0.7" right="0.7" top="0.75" bottom="0.75" header="0.3" footer="0.3"/>
  <pageSetup scale="91" orientation="landscape"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L22"/>
  <sheetViews>
    <sheetView zoomScaleNormal="100" zoomScaleSheetLayoutView="110" workbookViewId="0">
      <selection sqref="A1:XFD1048576"/>
    </sheetView>
  </sheetViews>
  <sheetFormatPr defaultRowHeight="15" x14ac:dyDescent="0.25"/>
  <cols>
    <col min="1" max="8" width="9.140625" style="196"/>
    <col min="9" max="9" width="9.42578125" style="196" bestFit="1" customWidth="1"/>
    <col min="10" max="16384" width="9.140625" style="196"/>
  </cols>
  <sheetData>
    <row r="1" spans="1:11" x14ac:dyDescent="0.25">
      <c r="A1" s="242" t="s">
        <v>1012</v>
      </c>
    </row>
    <row r="2" spans="1:11" x14ac:dyDescent="0.25">
      <c r="A2" s="242"/>
    </row>
    <row r="3" spans="1:11" ht="30" customHeight="1" x14ac:dyDescent="0.25">
      <c r="A3" s="473" t="s">
        <v>712</v>
      </c>
      <c r="B3" s="473" t="s">
        <v>978</v>
      </c>
      <c r="C3" s="473" t="s">
        <v>1009</v>
      </c>
      <c r="D3" s="473"/>
      <c r="E3" s="473"/>
      <c r="F3" s="473" t="s">
        <v>974</v>
      </c>
      <c r="G3" s="473"/>
    </row>
    <row r="4" spans="1:11" ht="38.25" x14ac:dyDescent="0.25">
      <c r="A4" s="473"/>
      <c r="B4" s="473"/>
      <c r="C4" s="194" t="s">
        <v>984</v>
      </c>
      <c r="D4" s="194" t="s">
        <v>982</v>
      </c>
      <c r="E4" s="194" t="s">
        <v>990</v>
      </c>
      <c r="F4" s="194" t="s">
        <v>969</v>
      </c>
      <c r="G4" s="194" t="s">
        <v>981</v>
      </c>
    </row>
    <row r="5" spans="1:11" x14ac:dyDescent="0.25">
      <c r="A5" s="217" t="s">
        <v>70</v>
      </c>
      <c r="B5" s="219">
        <f>B6</f>
        <v>14</v>
      </c>
      <c r="C5" s="219" t="s">
        <v>894</v>
      </c>
      <c r="D5" s="219">
        <f>D6</f>
        <v>2881</v>
      </c>
      <c r="E5" s="219">
        <f>E6</f>
        <v>696.2</v>
      </c>
      <c r="F5" s="219" t="s">
        <v>894</v>
      </c>
      <c r="G5" s="219" t="s">
        <v>894</v>
      </c>
    </row>
    <row r="6" spans="1:11" x14ac:dyDescent="0.25">
      <c r="A6" s="169">
        <v>43374</v>
      </c>
      <c r="B6" s="229">
        <v>14</v>
      </c>
      <c r="C6" s="229" t="s">
        <v>894</v>
      </c>
      <c r="D6" s="229">
        <v>2881</v>
      </c>
      <c r="E6" s="229">
        <v>696.2</v>
      </c>
      <c r="F6" s="229" t="s">
        <v>894</v>
      </c>
      <c r="G6" s="229" t="s">
        <v>894</v>
      </c>
    </row>
    <row r="7" spans="1:11" x14ac:dyDescent="0.25">
      <c r="A7" s="161" t="s">
        <v>961</v>
      </c>
    </row>
    <row r="8" spans="1:11" x14ac:dyDescent="0.25">
      <c r="A8" s="166" t="s">
        <v>294</v>
      </c>
    </row>
    <row r="9" spans="1:11" x14ac:dyDescent="0.25">
      <c r="A9" s="166"/>
    </row>
    <row r="10" spans="1:11" x14ac:dyDescent="0.25">
      <c r="E10" s="196">
        <v>0</v>
      </c>
    </row>
    <row r="14" spans="1:11" x14ac:dyDescent="0.25">
      <c r="I14" s="225"/>
      <c r="J14" s="225"/>
      <c r="K14" s="225"/>
    </row>
    <row r="15" spans="1:11" x14ac:dyDescent="0.25">
      <c r="I15" s="225"/>
      <c r="J15" s="225"/>
      <c r="K15" s="225"/>
    </row>
    <row r="16" spans="1:11" x14ac:dyDescent="0.25">
      <c r="I16" s="225"/>
      <c r="J16" s="225"/>
      <c r="K16" s="225"/>
    </row>
    <row r="17" spans="9:12" x14ac:dyDescent="0.25">
      <c r="I17" s="225"/>
      <c r="J17" s="225"/>
      <c r="K17" s="225"/>
    </row>
    <row r="18" spans="9:12" x14ac:dyDescent="0.25">
      <c r="I18" s="225"/>
      <c r="J18" s="225"/>
      <c r="K18" s="225"/>
    </row>
    <row r="22" spans="9:12" x14ac:dyDescent="0.25">
      <c r="L22" s="225"/>
    </row>
  </sheetData>
  <mergeCells count="4">
    <mergeCell ref="C3:E3"/>
    <mergeCell ref="F3:G3"/>
    <mergeCell ref="A3:A4"/>
    <mergeCell ref="B3:B4"/>
  </mergeCells>
  <pageMargins left="0.7" right="0.7" top="0.75" bottom="0.75" header="0.3" footer="0.3"/>
  <pageSetup orientation="portrait"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U16"/>
  <sheetViews>
    <sheetView zoomScale="115" zoomScaleNormal="115" zoomScaleSheetLayoutView="100" workbookViewId="0">
      <selection sqref="A1:XFD1048576"/>
    </sheetView>
  </sheetViews>
  <sheetFormatPr defaultRowHeight="12.75" x14ac:dyDescent="0.2"/>
  <cols>
    <col min="1" max="1" width="9.140625" style="161" customWidth="1"/>
    <col min="2" max="2" width="9.7109375" style="161" customWidth="1"/>
    <col min="3" max="3" width="7.85546875" style="161" customWidth="1"/>
    <col min="4" max="5" width="9.140625" style="161"/>
    <col min="6" max="6" width="10.7109375" style="161" customWidth="1"/>
    <col min="7" max="7" width="10.28515625" style="161" customWidth="1"/>
    <col min="8" max="16384" width="9.140625" style="161"/>
  </cols>
  <sheetData>
    <row r="1" spans="1:21" s="249" customFormat="1" ht="18" customHeight="1" x14ac:dyDescent="0.25">
      <c r="A1" s="463" t="s">
        <v>1020</v>
      </c>
      <c r="B1" s="463"/>
      <c r="C1" s="463"/>
      <c r="D1" s="463"/>
      <c r="E1" s="463"/>
      <c r="F1" s="463"/>
      <c r="G1" s="463"/>
      <c r="H1" s="463"/>
      <c r="I1" s="463"/>
    </row>
    <row r="2" spans="1:21" ht="17.25" customHeight="1" x14ac:dyDescent="0.2">
      <c r="A2" s="496" t="s">
        <v>186</v>
      </c>
      <c r="B2" s="490" t="s">
        <v>955</v>
      </c>
      <c r="C2" s="491"/>
      <c r="D2" s="491"/>
      <c r="E2" s="495"/>
      <c r="F2" s="490" t="s">
        <v>951</v>
      </c>
      <c r="G2" s="491"/>
      <c r="H2" s="491"/>
      <c r="I2" s="490" t="s">
        <v>957</v>
      </c>
      <c r="J2" s="491"/>
      <c r="K2" s="491"/>
      <c r="L2" s="495"/>
      <c r="M2" s="490" t="s">
        <v>250</v>
      </c>
      <c r="N2" s="491"/>
    </row>
    <row r="3" spans="1:21" ht="12.75" customHeight="1" x14ac:dyDescent="0.2">
      <c r="A3" s="497"/>
      <c r="B3" s="492" t="s">
        <v>1019</v>
      </c>
      <c r="C3" s="494"/>
      <c r="D3" s="474" t="s">
        <v>1018</v>
      </c>
      <c r="E3" s="475"/>
      <c r="F3" s="492" t="s">
        <v>946</v>
      </c>
      <c r="G3" s="493"/>
      <c r="H3" s="494"/>
      <c r="I3" s="492" t="s">
        <v>946</v>
      </c>
      <c r="J3" s="494"/>
      <c r="K3" s="474" t="s">
        <v>1017</v>
      </c>
      <c r="L3" s="475"/>
      <c r="M3" s="474" t="s">
        <v>1017</v>
      </c>
      <c r="N3" s="475"/>
    </row>
    <row r="4" spans="1:21" x14ac:dyDescent="0.2">
      <c r="A4" s="498"/>
      <c r="B4" s="248" t="s">
        <v>331</v>
      </c>
      <c r="C4" s="248" t="s">
        <v>1015</v>
      </c>
      <c r="D4" s="248" t="s">
        <v>331</v>
      </c>
      <c r="E4" s="248" t="s">
        <v>1015</v>
      </c>
      <c r="F4" s="248" t="s">
        <v>331</v>
      </c>
      <c r="G4" s="248" t="s">
        <v>1015</v>
      </c>
      <c r="H4" s="248" t="s">
        <v>1016</v>
      </c>
      <c r="I4" s="248" t="s">
        <v>331</v>
      </c>
      <c r="J4" s="248" t="s">
        <v>1015</v>
      </c>
      <c r="K4" s="248" t="s">
        <v>331</v>
      </c>
      <c r="L4" s="248" t="s">
        <v>1015</v>
      </c>
      <c r="M4" s="248" t="s">
        <v>331</v>
      </c>
      <c r="N4" s="248" t="s">
        <v>1015</v>
      </c>
    </row>
    <row r="5" spans="1:21" s="162" customFormat="1" x14ac:dyDescent="0.2">
      <c r="A5" s="173" t="s">
        <v>69</v>
      </c>
      <c r="B5" s="247">
        <v>35.440516926999997</v>
      </c>
      <c r="C5" s="247">
        <v>64.559483072999996</v>
      </c>
      <c r="D5" s="247">
        <v>20.606491482999999</v>
      </c>
      <c r="E5" s="247">
        <v>79.393508517000001</v>
      </c>
      <c r="F5" s="214">
        <v>41.042632143128017</v>
      </c>
      <c r="G5" s="214">
        <v>58.794851415623498</v>
      </c>
      <c r="H5" s="214">
        <v>0.16251644124848158</v>
      </c>
      <c r="I5" s="214">
        <v>2.0745345804873399</v>
      </c>
      <c r="J5" s="214">
        <v>97.925465419512705</v>
      </c>
      <c r="K5" s="214" t="s">
        <v>894</v>
      </c>
      <c r="L5" s="214" t="s">
        <v>894</v>
      </c>
      <c r="M5" s="214" t="s">
        <v>894</v>
      </c>
      <c r="N5" s="214" t="s">
        <v>894</v>
      </c>
    </row>
    <row r="6" spans="1:21" s="162" customFormat="1" x14ac:dyDescent="0.2">
      <c r="A6" s="173" t="s">
        <v>70</v>
      </c>
      <c r="B6" s="247">
        <v>37.708551905782116</v>
      </c>
      <c r="C6" s="247">
        <v>62.291448094217884</v>
      </c>
      <c r="D6" s="247">
        <v>25.024489615373874</v>
      </c>
      <c r="E6" s="247">
        <v>74.975510384626133</v>
      </c>
      <c r="F6" s="214">
        <v>43.375636233611367</v>
      </c>
      <c r="G6" s="214">
        <v>56.271409520815354</v>
      </c>
      <c r="H6" s="214">
        <v>0.35295424557327371</v>
      </c>
      <c r="I6" s="214">
        <v>1.5724605499637216</v>
      </c>
      <c r="J6" s="214">
        <v>98.427539450036278</v>
      </c>
      <c r="K6" s="214">
        <v>58.49</v>
      </c>
      <c r="L6" s="214">
        <v>41.51</v>
      </c>
      <c r="M6" s="214">
        <f>SUM(M7:M13)</f>
        <v>97.45</v>
      </c>
      <c r="N6" s="214">
        <f>SUM(N7:N13)</f>
        <v>2.5499999999999998</v>
      </c>
    </row>
    <row r="7" spans="1:21" x14ac:dyDescent="0.2">
      <c r="A7" s="246">
        <v>43191</v>
      </c>
      <c r="B7" s="245">
        <v>36.64062792</v>
      </c>
      <c r="C7" s="245">
        <v>63.35937208</v>
      </c>
      <c r="D7" s="245">
        <v>25.799195289</v>
      </c>
      <c r="E7" s="245">
        <v>74.200804711000004</v>
      </c>
      <c r="F7" s="244">
        <v>41.464739715300247</v>
      </c>
      <c r="G7" s="244">
        <v>58.31347569222897</v>
      </c>
      <c r="H7" s="244">
        <v>0.22178459247078966</v>
      </c>
      <c r="I7" s="245">
        <v>3.7808933759999999</v>
      </c>
      <c r="J7" s="245">
        <v>96.219106624000005</v>
      </c>
      <c r="K7" s="245">
        <v>77.62379464093874</v>
      </c>
      <c r="L7" s="245">
        <v>22.376205359061256</v>
      </c>
      <c r="M7" s="244" t="s">
        <v>894</v>
      </c>
      <c r="N7" s="244" t="s">
        <v>894</v>
      </c>
    </row>
    <row r="8" spans="1:21" x14ac:dyDescent="0.2">
      <c r="A8" s="246">
        <v>43222</v>
      </c>
      <c r="B8" s="245">
        <v>39.699136752692091</v>
      </c>
      <c r="C8" s="245">
        <v>60.300863247307909</v>
      </c>
      <c r="D8" s="245">
        <v>23.424539944709505</v>
      </c>
      <c r="E8" s="245">
        <v>76.575460055290492</v>
      </c>
      <c r="F8" s="244">
        <v>41.543462173012394</v>
      </c>
      <c r="G8" s="244">
        <v>57.954045200930459</v>
      </c>
      <c r="H8" s="244">
        <v>0.50249262605713574</v>
      </c>
      <c r="I8" s="245">
        <v>1.283135157</v>
      </c>
      <c r="J8" s="245">
        <v>98.716864842999996</v>
      </c>
      <c r="K8" s="245">
        <v>87.272000000000006</v>
      </c>
      <c r="L8" s="245">
        <v>12.72794</v>
      </c>
      <c r="M8" s="244" t="s">
        <v>894</v>
      </c>
      <c r="N8" s="244" t="s">
        <v>894</v>
      </c>
    </row>
    <row r="9" spans="1:21" x14ac:dyDescent="0.2">
      <c r="A9" s="246">
        <v>43254</v>
      </c>
      <c r="B9" s="245">
        <v>36.644849926196009</v>
      </c>
      <c r="C9" s="245">
        <v>63.355150073803991</v>
      </c>
      <c r="D9" s="245">
        <v>24.119344017571898</v>
      </c>
      <c r="E9" s="245">
        <v>75.880655982428095</v>
      </c>
      <c r="F9" s="244">
        <v>40.839522610724231</v>
      </c>
      <c r="G9" s="244">
        <v>58.456153296280277</v>
      </c>
      <c r="H9" s="244">
        <v>0.7043240929954836</v>
      </c>
      <c r="I9" s="245">
        <v>0.97375300799999998</v>
      </c>
      <c r="J9" s="245">
        <v>99.026246991999997</v>
      </c>
      <c r="K9" s="245">
        <v>88.8</v>
      </c>
      <c r="L9" s="245">
        <v>11.198</v>
      </c>
      <c r="M9" s="244" t="s">
        <v>894</v>
      </c>
      <c r="N9" s="244" t="s">
        <v>894</v>
      </c>
    </row>
    <row r="10" spans="1:21" x14ac:dyDescent="0.2">
      <c r="A10" s="246">
        <v>43285</v>
      </c>
      <c r="B10" s="245">
        <v>34.634726052424284</v>
      </c>
      <c r="C10" s="245">
        <v>65.365273947575702</v>
      </c>
      <c r="D10" s="245">
        <v>23.958425746782854</v>
      </c>
      <c r="E10" s="245">
        <v>0</v>
      </c>
      <c r="F10" s="244">
        <v>42.096345076153483</v>
      </c>
      <c r="G10" s="244">
        <v>57.666392691124145</v>
      </c>
      <c r="H10" s="244">
        <v>0.23726223272236982</v>
      </c>
      <c r="I10" s="245">
        <v>0.539231672</v>
      </c>
      <c r="J10" s="245">
        <v>99.460768328</v>
      </c>
      <c r="K10" s="245">
        <v>84.085999999999999</v>
      </c>
      <c r="L10" s="245">
        <v>15.913</v>
      </c>
      <c r="M10" s="244" t="s">
        <v>894</v>
      </c>
      <c r="N10" s="244" t="s">
        <v>894</v>
      </c>
    </row>
    <row r="11" spans="1:21" x14ac:dyDescent="0.2">
      <c r="A11" s="246">
        <v>43317</v>
      </c>
      <c r="B11" s="245">
        <v>35.746452557453431</v>
      </c>
      <c r="C11" s="245">
        <v>64.253547442546562</v>
      </c>
      <c r="D11" s="245">
        <v>24.638629362888313</v>
      </c>
      <c r="E11" s="245">
        <v>75.36137063711169</v>
      </c>
      <c r="F11" s="244">
        <v>46.468795825798701</v>
      </c>
      <c r="G11" s="244">
        <v>53.381877381978256</v>
      </c>
      <c r="H11" s="244">
        <v>0.14932679222304915</v>
      </c>
      <c r="I11" s="245">
        <v>0.19026690299999999</v>
      </c>
      <c r="J11" s="245">
        <v>99.809733097000006</v>
      </c>
      <c r="K11" s="245">
        <v>71.034999999999997</v>
      </c>
      <c r="L11" s="245">
        <v>28.963999999999999</v>
      </c>
      <c r="M11" s="244" t="s">
        <v>894</v>
      </c>
      <c r="N11" s="244" t="s">
        <v>894</v>
      </c>
    </row>
    <row r="12" spans="1:21" x14ac:dyDescent="0.2">
      <c r="A12" s="246">
        <v>43349</v>
      </c>
      <c r="B12" s="245">
        <v>39.742170877671981</v>
      </c>
      <c r="C12" s="245">
        <v>60.257829122328012</v>
      </c>
      <c r="D12" s="245">
        <v>25.029793067889571</v>
      </c>
      <c r="E12" s="245">
        <v>74.970206932110429</v>
      </c>
      <c r="F12" s="244">
        <v>44.63365497296487</v>
      </c>
      <c r="G12" s="244">
        <v>55.071884247287393</v>
      </c>
      <c r="H12" s="244">
        <v>0.2944607797477285</v>
      </c>
      <c r="I12" s="245">
        <v>0.13218172787466426</v>
      </c>
      <c r="J12" s="245">
        <v>99.867818272125348</v>
      </c>
      <c r="K12" s="245">
        <v>56.940959999999997</v>
      </c>
      <c r="L12" s="245">
        <v>43.059040000000003</v>
      </c>
      <c r="M12" s="244" t="s">
        <v>894</v>
      </c>
      <c r="N12" s="244" t="s">
        <v>894</v>
      </c>
    </row>
    <row r="13" spans="1:21" x14ac:dyDescent="0.2">
      <c r="A13" s="246">
        <v>43374</v>
      </c>
      <c r="B13" s="245">
        <v>41.375663733357001</v>
      </c>
      <c r="C13" s="245">
        <v>58.624336266643006</v>
      </c>
      <c r="D13" s="245">
        <v>27.632406871587584</v>
      </c>
      <c r="E13" s="245">
        <v>72.367593128412423</v>
      </c>
      <c r="F13" s="244">
        <v>45.378564571165121</v>
      </c>
      <c r="G13" s="244">
        <v>54.167546613718379</v>
      </c>
      <c r="H13" s="244">
        <v>0.45388881511650697</v>
      </c>
      <c r="I13" s="245">
        <v>14.298</v>
      </c>
      <c r="J13" s="245">
        <v>85.701800000000006</v>
      </c>
      <c r="K13" s="245">
        <v>40.319000000000003</v>
      </c>
      <c r="L13" s="245">
        <v>59.680689999999998</v>
      </c>
      <c r="M13" s="244">
        <v>97.45</v>
      </c>
      <c r="N13" s="244">
        <v>2.5499999999999998</v>
      </c>
    </row>
    <row r="14" spans="1:21" x14ac:dyDescent="0.2">
      <c r="A14" s="243" t="str">
        <f>'66'!A13</f>
        <v>$ indicates as on Oct. 31, 2018</v>
      </c>
      <c r="B14" s="243"/>
      <c r="C14" s="243"/>
      <c r="D14" s="243"/>
      <c r="E14" s="243"/>
    </row>
    <row r="15" spans="1:21" x14ac:dyDescent="0.2">
      <c r="A15" s="165" t="s">
        <v>1014</v>
      </c>
      <c r="K15" s="139"/>
      <c r="L15" s="139"/>
      <c r="M15" s="139"/>
      <c r="N15" s="139"/>
      <c r="O15" s="139"/>
      <c r="P15" s="139"/>
      <c r="Q15" s="139"/>
      <c r="R15" s="139"/>
      <c r="S15" s="139"/>
      <c r="T15" s="139"/>
      <c r="U15" s="139"/>
    </row>
    <row r="16" spans="1:21" x14ac:dyDescent="0.2">
      <c r="A16" s="166" t="s">
        <v>1013</v>
      </c>
      <c r="E16" s="243"/>
      <c r="J16" s="139"/>
    </row>
  </sheetData>
  <mergeCells count="12">
    <mergeCell ref="M3:N3"/>
    <mergeCell ref="M2:N2"/>
    <mergeCell ref="F3:H3"/>
    <mergeCell ref="A1:I1"/>
    <mergeCell ref="B2:E2"/>
    <mergeCell ref="B3:C3"/>
    <mergeCell ref="D3:E3"/>
    <mergeCell ref="A2:A4"/>
    <mergeCell ref="F2:H2"/>
    <mergeCell ref="I3:J3"/>
    <mergeCell ref="I2:L2"/>
    <mergeCell ref="K3:L3"/>
  </mergeCells>
  <pageMargins left="0.7" right="0.7" top="0.75" bottom="0.75" header="0.3" footer="0.3"/>
  <pageSetup scale="96"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N301"/>
  <sheetViews>
    <sheetView topLeftCell="A19" zoomScale="130" zoomScaleNormal="130" zoomScaleSheetLayoutView="120" workbookViewId="0">
      <selection sqref="A1:XFD1048576"/>
    </sheetView>
  </sheetViews>
  <sheetFormatPr defaultRowHeight="12.75" x14ac:dyDescent="0.2"/>
  <cols>
    <col min="1" max="1" width="9.42578125" style="198" bestFit="1" customWidth="1"/>
    <col min="2" max="2" width="17.7109375" style="198" customWidth="1"/>
    <col min="3" max="3" width="12.42578125" style="198" customWidth="1"/>
    <col min="4" max="4" width="13" style="198" customWidth="1"/>
    <col min="5" max="5" width="11" style="250" customWidth="1"/>
    <col min="6" max="6" width="11.28515625" style="250" customWidth="1"/>
    <col min="7" max="7" width="12" style="198" customWidth="1"/>
    <col min="8" max="8" width="12.5703125" style="198" customWidth="1"/>
    <col min="9" max="9" width="13" style="250" bestFit="1" customWidth="1"/>
    <col min="10" max="10" width="12" style="250" bestFit="1" customWidth="1"/>
    <col min="11" max="16384" width="9.140625" style="198"/>
  </cols>
  <sheetData>
    <row r="1" spans="1:14" ht="15" x14ac:dyDescent="0.2">
      <c r="A1" s="472" t="s">
        <v>1061</v>
      </c>
      <c r="B1" s="472"/>
      <c r="C1" s="472"/>
      <c r="D1" s="472"/>
      <c r="E1" s="472"/>
      <c r="F1" s="472"/>
      <c r="G1" s="472"/>
      <c r="H1" s="472"/>
      <c r="I1" s="472"/>
      <c r="J1" s="472"/>
    </row>
    <row r="2" spans="1:14" x14ac:dyDescent="0.2">
      <c r="A2" s="471" t="s">
        <v>1060</v>
      </c>
      <c r="B2" s="502" t="s">
        <v>1059</v>
      </c>
      <c r="C2" s="499" t="s">
        <v>70</v>
      </c>
      <c r="D2" s="500"/>
      <c r="E2" s="499">
        <v>43009</v>
      </c>
      <c r="F2" s="500"/>
      <c r="G2" s="499">
        <v>43344</v>
      </c>
      <c r="H2" s="500"/>
      <c r="I2" s="499">
        <v>43374</v>
      </c>
      <c r="J2" s="500"/>
    </row>
    <row r="3" spans="1:14" ht="38.25" x14ac:dyDescent="0.2">
      <c r="A3" s="471"/>
      <c r="B3" s="502"/>
      <c r="C3" s="280" t="s">
        <v>994</v>
      </c>
      <c r="D3" s="221" t="s">
        <v>981</v>
      </c>
      <c r="E3" s="280" t="s">
        <v>994</v>
      </c>
      <c r="F3" s="221" t="s">
        <v>981</v>
      </c>
      <c r="G3" s="280" t="s">
        <v>994</v>
      </c>
      <c r="H3" s="221" t="s">
        <v>981</v>
      </c>
      <c r="I3" s="280" t="s">
        <v>994</v>
      </c>
      <c r="J3" s="221" t="s">
        <v>981</v>
      </c>
    </row>
    <row r="4" spans="1:14" ht="15.75" x14ac:dyDescent="0.2">
      <c r="A4" s="507" t="s">
        <v>944</v>
      </c>
      <c r="B4" s="507"/>
      <c r="C4" s="507"/>
      <c r="D4" s="507"/>
      <c r="E4" s="507"/>
      <c r="F4" s="507"/>
      <c r="G4" s="507"/>
      <c r="H4" s="507"/>
      <c r="I4" s="507"/>
      <c r="J4" s="507"/>
    </row>
    <row r="5" spans="1:14" x14ac:dyDescent="0.2">
      <c r="A5" s="279" t="s">
        <v>1058</v>
      </c>
      <c r="B5" s="508" t="s">
        <v>976</v>
      </c>
      <c r="C5" s="509"/>
      <c r="D5" s="509"/>
      <c r="E5" s="509"/>
      <c r="F5" s="509"/>
      <c r="G5" s="509"/>
      <c r="H5" s="509"/>
      <c r="I5" s="509"/>
      <c r="J5" s="510"/>
    </row>
    <row r="6" spans="1:14" x14ac:dyDescent="0.2">
      <c r="A6" s="271">
        <v>1</v>
      </c>
      <c r="B6" s="270" t="s">
        <v>1035</v>
      </c>
      <c r="C6" s="272">
        <v>1.4856864359999999</v>
      </c>
      <c r="D6" s="272">
        <v>457956.92165309994</v>
      </c>
      <c r="E6" s="272">
        <v>0.15898960000000001</v>
      </c>
      <c r="F6" s="272">
        <v>46967.807019600019</v>
      </c>
      <c r="G6" s="277">
        <v>0.25055602499999996</v>
      </c>
      <c r="H6" s="277">
        <v>76704.062165200026</v>
      </c>
      <c r="I6" s="278">
        <v>0.242995025</v>
      </c>
      <c r="J6" s="277">
        <v>77153.345585200019</v>
      </c>
      <c r="K6" s="253"/>
      <c r="L6" s="253"/>
      <c r="M6" s="253"/>
    </row>
    <row r="7" spans="1:14" x14ac:dyDescent="0.2">
      <c r="A7" s="271">
        <v>2</v>
      </c>
      <c r="B7" s="270" t="s">
        <v>1034</v>
      </c>
      <c r="C7" s="272">
        <v>99.984654999999933</v>
      </c>
      <c r="D7" s="272">
        <v>388016.22879210016</v>
      </c>
      <c r="E7" s="272">
        <v>10.493778999999998</v>
      </c>
      <c r="F7" s="272">
        <v>41633.036860199994</v>
      </c>
      <c r="G7" s="277">
        <v>15.344035000000003</v>
      </c>
      <c r="H7" s="277">
        <v>57520.06406289999</v>
      </c>
      <c r="I7" s="273">
        <v>15.535859000000007</v>
      </c>
      <c r="J7" s="277">
        <v>60315.365160699992</v>
      </c>
      <c r="K7" s="253"/>
      <c r="L7" s="253"/>
      <c r="M7" s="253"/>
    </row>
    <row r="8" spans="1:14" x14ac:dyDescent="0.2">
      <c r="A8" s="271"/>
      <c r="B8" s="265" t="s">
        <v>1057</v>
      </c>
      <c r="C8" s="274">
        <v>101.47034143599993</v>
      </c>
      <c r="D8" s="274">
        <v>845973.15044520004</v>
      </c>
      <c r="E8" s="274">
        <v>10.652768599999998</v>
      </c>
      <c r="F8" s="274">
        <v>88600.843879800013</v>
      </c>
      <c r="G8" s="276">
        <v>15.594591025000003</v>
      </c>
      <c r="H8" s="276">
        <v>134224.12622810001</v>
      </c>
      <c r="I8" s="276">
        <v>15.778854025000008</v>
      </c>
      <c r="J8" s="276">
        <v>137468.7107459</v>
      </c>
      <c r="K8" s="253"/>
      <c r="L8" s="253"/>
      <c r="M8" s="253"/>
    </row>
    <row r="9" spans="1:14" ht="12.75" customHeight="1" x14ac:dyDescent="0.2">
      <c r="A9" s="266" t="s">
        <v>1056</v>
      </c>
      <c r="B9" s="503" t="s">
        <v>1055</v>
      </c>
      <c r="C9" s="504"/>
      <c r="D9" s="504"/>
      <c r="E9" s="504"/>
      <c r="F9" s="504"/>
      <c r="G9" s="504"/>
      <c r="H9" s="504"/>
      <c r="I9" s="504"/>
      <c r="J9" s="505"/>
      <c r="K9" s="253"/>
      <c r="L9" s="253"/>
      <c r="M9" s="253"/>
    </row>
    <row r="10" spans="1:14" x14ac:dyDescent="0.2">
      <c r="A10" s="271">
        <v>1</v>
      </c>
      <c r="B10" s="270" t="s">
        <v>1054</v>
      </c>
      <c r="C10" s="230">
        <v>14060.927000000001</v>
      </c>
      <c r="D10" s="230">
        <v>211431.47454999981</v>
      </c>
      <c r="E10" s="272">
        <v>0</v>
      </c>
      <c r="F10" s="272">
        <v>15392.690725</v>
      </c>
      <c r="G10" s="230">
        <v>1654.0110000000004</v>
      </c>
      <c r="H10" s="230">
        <v>24417.381899999997</v>
      </c>
      <c r="I10" s="273">
        <v>1539.2930000000001</v>
      </c>
      <c r="J10" s="272">
        <v>23579.543575000003</v>
      </c>
      <c r="K10" s="253"/>
      <c r="L10" s="253"/>
      <c r="M10" s="253"/>
      <c r="N10" s="253"/>
    </row>
    <row r="11" spans="1:14" x14ac:dyDescent="0.2">
      <c r="A11" s="271">
        <v>2</v>
      </c>
      <c r="B11" s="270" t="s">
        <v>1053</v>
      </c>
      <c r="C11" s="230">
        <v>5.7029999999999985</v>
      </c>
      <c r="D11" s="230">
        <v>202.87955000000002</v>
      </c>
      <c r="E11" s="258" t="s">
        <v>967</v>
      </c>
      <c r="F11" s="258" t="s">
        <v>967</v>
      </c>
      <c r="G11" s="258" t="s">
        <v>967</v>
      </c>
      <c r="H11" s="258" t="s">
        <v>967</v>
      </c>
      <c r="I11" s="258">
        <v>1E-3</v>
      </c>
      <c r="J11" s="258">
        <v>3.61E-2</v>
      </c>
      <c r="K11" s="253"/>
      <c r="L11" s="253"/>
      <c r="M11" s="253"/>
    </row>
    <row r="12" spans="1:14" x14ac:dyDescent="0.2">
      <c r="A12" s="271">
        <v>3</v>
      </c>
      <c r="B12" s="270" t="s">
        <v>1030</v>
      </c>
      <c r="C12" s="230">
        <v>8825.2677500000009</v>
      </c>
      <c r="D12" s="230">
        <v>391906.17261749995</v>
      </c>
      <c r="E12" s="272">
        <v>905.64325000000019</v>
      </c>
      <c r="F12" s="272">
        <v>40690.339993750007</v>
      </c>
      <c r="G12" s="230">
        <v>1365.2060000000001</v>
      </c>
      <c r="H12" s="230">
        <v>59521.62528</v>
      </c>
      <c r="I12" s="273">
        <v>1357.7027500000002</v>
      </c>
      <c r="J12" s="272">
        <v>61508.69079375</v>
      </c>
      <c r="K12" s="253"/>
      <c r="L12" s="253"/>
      <c r="M12" s="253"/>
      <c r="N12" s="253"/>
    </row>
    <row r="13" spans="1:14" x14ac:dyDescent="0.2">
      <c r="A13" s="271">
        <v>4</v>
      </c>
      <c r="B13" s="270" t="s">
        <v>1052</v>
      </c>
      <c r="C13" s="230">
        <v>16754.216000000011</v>
      </c>
      <c r="D13" s="230">
        <v>255728.82647</v>
      </c>
      <c r="E13" s="272">
        <v>2273.3689999999997</v>
      </c>
      <c r="F13" s="272">
        <v>37104.159029999995</v>
      </c>
      <c r="G13" s="230">
        <v>2649.6909999999998</v>
      </c>
      <c r="H13" s="230">
        <v>38992.321059999987</v>
      </c>
      <c r="I13" s="273">
        <v>2763.5720000000001</v>
      </c>
      <c r="J13" s="272">
        <v>40747.233520000002</v>
      </c>
      <c r="K13" s="275"/>
      <c r="L13" s="275"/>
      <c r="M13" s="275"/>
      <c r="N13" s="275"/>
    </row>
    <row r="14" spans="1:14" x14ac:dyDescent="0.2">
      <c r="A14" s="271">
        <v>5</v>
      </c>
      <c r="B14" s="270" t="s">
        <v>1051</v>
      </c>
      <c r="C14" s="230">
        <v>2223.5478999999996</v>
      </c>
      <c r="D14" s="230">
        <v>211297.280126</v>
      </c>
      <c r="E14" s="272">
        <v>316.27994999999999</v>
      </c>
      <c r="F14" s="272">
        <v>23416.228050500009</v>
      </c>
      <c r="G14" s="230">
        <v>286.67945000000003</v>
      </c>
      <c r="H14" s="230">
        <v>26035.168250000002</v>
      </c>
      <c r="I14" s="273">
        <v>289.35199999999998</v>
      </c>
      <c r="J14" s="272">
        <v>26417.871374000002</v>
      </c>
      <c r="K14" s="253"/>
      <c r="L14" s="253"/>
      <c r="M14" s="253"/>
      <c r="N14" s="253"/>
    </row>
    <row r="15" spans="1:14" x14ac:dyDescent="0.2">
      <c r="A15" s="271">
        <v>6</v>
      </c>
      <c r="B15" s="270" t="s">
        <v>1029</v>
      </c>
      <c r="C15" s="230">
        <v>28444.402000000027</v>
      </c>
      <c r="D15" s="230">
        <v>544896.04284999997</v>
      </c>
      <c r="E15" s="272">
        <v>3468.0290000000005</v>
      </c>
      <c r="F15" s="272">
        <v>73200.72149500002</v>
      </c>
      <c r="G15" s="230">
        <v>4320.2</v>
      </c>
      <c r="H15" s="230">
        <v>76460.356840000008</v>
      </c>
      <c r="I15" s="273">
        <v>4557.4529999999995</v>
      </c>
      <c r="J15" s="272">
        <v>89851.118629999997</v>
      </c>
      <c r="K15" s="253"/>
      <c r="L15" s="253"/>
      <c r="M15" s="275"/>
      <c r="N15" s="275"/>
    </row>
    <row r="16" spans="1:14" x14ac:dyDescent="0.2">
      <c r="A16" s="271"/>
      <c r="B16" s="265" t="s">
        <v>1050</v>
      </c>
      <c r="C16" s="274">
        <v>70314.06365000004</v>
      </c>
      <c r="D16" s="274">
        <v>1615462.6761634997</v>
      </c>
      <c r="E16" s="274">
        <v>8067.8312000000005</v>
      </c>
      <c r="F16" s="274">
        <v>189804.13929425005</v>
      </c>
      <c r="G16" s="274">
        <v>10275.78745</v>
      </c>
      <c r="H16" s="274">
        <v>225426.85333000001</v>
      </c>
      <c r="I16" s="274">
        <v>10507.373749999999</v>
      </c>
      <c r="J16" s="274">
        <v>242104.49399275001</v>
      </c>
      <c r="K16" s="253"/>
      <c r="L16" s="253"/>
      <c r="M16" s="253"/>
    </row>
    <row r="17" spans="1:13" ht="15" customHeight="1" x14ac:dyDescent="0.2">
      <c r="A17" s="266" t="s">
        <v>1049</v>
      </c>
      <c r="B17" s="503" t="s">
        <v>1048</v>
      </c>
      <c r="C17" s="504"/>
      <c r="D17" s="504"/>
      <c r="E17" s="504"/>
      <c r="F17" s="504"/>
      <c r="G17" s="504"/>
      <c r="H17" s="504"/>
      <c r="I17" s="504"/>
      <c r="J17" s="505"/>
      <c r="K17" s="253"/>
      <c r="L17" s="253"/>
      <c r="M17" s="253"/>
    </row>
    <row r="18" spans="1:13" x14ac:dyDescent="0.2">
      <c r="A18" s="271">
        <v>1</v>
      </c>
      <c r="B18" s="270" t="s">
        <v>1047</v>
      </c>
      <c r="C18" s="230">
        <v>1.0718999999999999</v>
      </c>
      <c r="D18" s="230">
        <v>120.30571300000001</v>
      </c>
      <c r="E18" s="272">
        <v>0.4113</v>
      </c>
      <c r="F18" s="272">
        <v>43.070904000000006</v>
      </c>
      <c r="G18" s="230">
        <v>0.1305</v>
      </c>
      <c r="H18" s="230">
        <v>18.412302</v>
      </c>
      <c r="I18" s="273">
        <v>0.11090000000000001</v>
      </c>
      <c r="J18" s="272">
        <v>15.386143000000004</v>
      </c>
      <c r="K18" s="253"/>
      <c r="L18" s="253"/>
      <c r="M18" s="253"/>
    </row>
    <row r="19" spans="1:13" x14ac:dyDescent="0.2">
      <c r="A19" s="271">
        <v>2</v>
      </c>
      <c r="B19" s="270" t="s">
        <v>1046</v>
      </c>
      <c r="C19" s="230">
        <v>0.02</v>
      </c>
      <c r="D19" s="230">
        <v>8.3160000000000012E-2</v>
      </c>
      <c r="E19" s="258" t="s">
        <v>967</v>
      </c>
      <c r="F19" s="258" t="s">
        <v>967</v>
      </c>
      <c r="G19" s="258" t="s">
        <v>967</v>
      </c>
      <c r="H19" s="258" t="s">
        <v>967</v>
      </c>
      <c r="I19" s="258" t="s">
        <v>967</v>
      </c>
      <c r="J19" s="258" t="s">
        <v>967</v>
      </c>
      <c r="K19" s="253"/>
      <c r="L19" s="253"/>
      <c r="M19" s="253"/>
    </row>
    <row r="20" spans="1:13" x14ac:dyDescent="0.2">
      <c r="A20" s="271">
        <v>3</v>
      </c>
      <c r="B20" s="270" t="s">
        <v>1045</v>
      </c>
      <c r="C20" s="230">
        <v>1748.3012499999993</v>
      </c>
      <c r="D20" s="230">
        <v>22833.445875000001</v>
      </c>
      <c r="E20" s="272">
        <v>156.61674999999997</v>
      </c>
      <c r="F20" s="272">
        <v>1704.6513500000001</v>
      </c>
      <c r="G20" s="230">
        <v>173.48075</v>
      </c>
      <c r="H20" s="230">
        <v>2301.87345</v>
      </c>
      <c r="I20" s="273">
        <v>239.36</v>
      </c>
      <c r="J20" s="272">
        <v>3181.585825000001</v>
      </c>
      <c r="K20" s="253"/>
      <c r="L20" s="253"/>
      <c r="M20" s="253"/>
    </row>
    <row r="21" spans="1:13" x14ac:dyDescent="0.2">
      <c r="A21" s="271">
        <v>4</v>
      </c>
      <c r="B21" s="270" t="s">
        <v>1044</v>
      </c>
      <c r="C21" s="230">
        <v>3393.0900000000011</v>
      </c>
      <c r="D21" s="230">
        <v>21013.341840000005</v>
      </c>
      <c r="E21" s="272">
        <v>541.57000000000005</v>
      </c>
      <c r="F21" s="272">
        <v>2919.3750099999997</v>
      </c>
      <c r="G21" s="230">
        <v>457.38000000000005</v>
      </c>
      <c r="H21" s="230">
        <v>2732.9768300000001</v>
      </c>
      <c r="I21" s="273">
        <v>462.70000000000005</v>
      </c>
      <c r="J21" s="272">
        <v>2707.19841</v>
      </c>
      <c r="K21" s="253"/>
      <c r="L21" s="253"/>
      <c r="M21" s="253"/>
    </row>
    <row r="22" spans="1:13" ht="12" customHeight="1" x14ac:dyDescent="0.2">
      <c r="A22" s="271">
        <v>5</v>
      </c>
      <c r="B22" s="270" t="s">
        <v>1043</v>
      </c>
      <c r="C22" s="230">
        <v>92.802240000000026</v>
      </c>
      <c r="D22" s="230">
        <v>13878.384386399997</v>
      </c>
      <c r="E22" s="272">
        <v>19.76436</v>
      </c>
      <c r="F22" s="272">
        <v>2491.0043363999994</v>
      </c>
      <c r="G22" s="230">
        <v>13.869720000000001</v>
      </c>
      <c r="H22" s="230">
        <v>2370.1717007999996</v>
      </c>
      <c r="I22" s="273">
        <v>11.58948</v>
      </c>
      <c r="J22" s="272">
        <v>2018.4470027999994</v>
      </c>
      <c r="K22" s="253"/>
      <c r="L22" s="253"/>
      <c r="M22" s="253"/>
    </row>
    <row r="23" spans="1:13" x14ac:dyDescent="0.2">
      <c r="A23" s="271">
        <v>6</v>
      </c>
      <c r="B23" s="270" t="s">
        <v>1042</v>
      </c>
      <c r="C23" s="258">
        <v>5.1000000000000018E-2</v>
      </c>
      <c r="D23" s="258">
        <v>0.66741299999999992</v>
      </c>
      <c r="E23" s="258">
        <v>0</v>
      </c>
      <c r="F23" s="258">
        <v>0</v>
      </c>
      <c r="G23" s="258">
        <v>2.0999999999999998E-2</v>
      </c>
      <c r="H23" s="258">
        <v>0.27183200000000002</v>
      </c>
      <c r="I23" s="258">
        <v>7.0000000000000001E-3</v>
      </c>
      <c r="J23" s="258">
        <v>9.0352000000000016E-2</v>
      </c>
      <c r="K23" s="253"/>
      <c r="L23" s="253"/>
      <c r="M23" s="253"/>
    </row>
    <row r="24" spans="1:13" ht="13.5" customHeight="1" x14ac:dyDescent="0.2">
      <c r="A24" s="271"/>
      <c r="B24" s="265" t="s">
        <v>1041</v>
      </c>
      <c r="C24" s="274">
        <f t="shared" ref="C24:J24" si="0">SUM(C18:C23)</f>
        <v>5235.3363900000004</v>
      </c>
      <c r="D24" s="274">
        <f t="shared" si="0"/>
        <v>57846.228387399999</v>
      </c>
      <c r="E24" s="274">
        <f t="shared" si="0"/>
        <v>718.36241000000007</v>
      </c>
      <c r="F24" s="274">
        <f t="shared" si="0"/>
        <v>7158.1016003999994</v>
      </c>
      <c r="G24" s="274">
        <f t="shared" si="0"/>
        <v>644.88197000000002</v>
      </c>
      <c r="H24" s="274">
        <f t="shared" si="0"/>
        <v>7423.7061148000003</v>
      </c>
      <c r="I24" s="274">
        <f t="shared" si="0"/>
        <v>713.76738</v>
      </c>
      <c r="J24" s="274">
        <f t="shared" si="0"/>
        <v>7922.7077328000005</v>
      </c>
      <c r="K24" s="253"/>
      <c r="L24" s="253"/>
      <c r="M24" s="253"/>
    </row>
    <row r="25" spans="1:13" x14ac:dyDescent="0.2">
      <c r="A25" s="266" t="s">
        <v>1040</v>
      </c>
      <c r="B25" s="503" t="s">
        <v>975</v>
      </c>
      <c r="C25" s="504"/>
      <c r="D25" s="504"/>
      <c r="E25" s="504"/>
      <c r="F25" s="504"/>
      <c r="G25" s="504"/>
      <c r="H25" s="504"/>
      <c r="I25" s="504"/>
      <c r="J25" s="505"/>
      <c r="K25" s="253"/>
      <c r="L25" s="253" t="s">
        <v>958</v>
      </c>
      <c r="M25" s="253"/>
    </row>
    <row r="26" spans="1:13" x14ac:dyDescent="0.2">
      <c r="A26" s="271">
        <v>1</v>
      </c>
      <c r="B26" s="270" t="s">
        <v>1026</v>
      </c>
      <c r="C26" s="230">
        <v>318005.11238733586</v>
      </c>
      <c r="D26" s="230">
        <v>1113782.0290969992</v>
      </c>
      <c r="E26" s="272">
        <v>40624.139743211002</v>
      </c>
      <c r="F26" s="272">
        <v>99943.139982999986</v>
      </c>
      <c r="G26" s="230">
        <v>43708.060661051997</v>
      </c>
      <c r="H26" s="230">
        <v>162208.36816599997</v>
      </c>
      <c r="I26" s="273">
        <v>47470.920197196006</v>
      </c>
      <c r="J26" s="272">
        <v>181368.94560199996</v>
      </c>
      <c r="K26" s="253"/>
      <c r="L26" s="253"/>
      <c r="M26" s="253"/>
    </row>
    <row r="27" spans="1:13" ht="25.5" x14ac:dyDescent="0.2">
      <c r="A27" s="271">
        <v>2</v>
      </c>
      <c r="B27" s="270" t="s">
        <v>1039</v>
      </c>
      <c r="C27" s="269">
        <v>6697.0162500000033</v>
      </c>
      <c r="D27" s="269">
        <v>138550.87254999997</v>
      </c>
      <c r="E27" s="267">
        <v>1121.4775</v>
      </c>
      <c r="F27" s="267">
        <v>21586.337799999998</v>
      </c>
      <c r="G27" s="269">
        <v>872.16875000000005</v>
      </c>
      <c r="H27" s="269">
        <v>18276.839900000003</v>
      </c>
      <c r="I27" s="268">
        <v>1746.1849999999999</v>
      </c>
      <c r="J27" s="267">
        <v>41451.372675000006</v>
      </c>
      <c r="K27" s="253"/>
      <c r="L27" s="253"/>
      <c r="M27" s="253"/>
    </row>
    <row r="28" spans="1:13" x14ac:dyDescent="0.2">
      <c r="A28" s="266"/>
      <c r="B28" s="265" t="s">
        <v>1038</v>
      </c>
      <c r="C28" s="234">
        <v>318005.11238733586</v>
      </c>
      <c r="D28" s="234">
        <v>1252332.9016469992</v>
      </c>
      <c r="E28" s="234">
        <v>40624.139743211002</v>
      </c>
      <c r="F28" s="234">
        <v>121529.47778299998</v>
      </c>
      <c r="G28" s="234">
        <v>43708.060661051997</v>
      </c>
      <c r="H28" s="234">
        <v>180485.20806599996</v>
      </c>
      <c r="I28" s="234">
        <v>47470.920197196006</v>
      </c>
      <c r="J28" s="234">
        <v>222820.31827699998</v>
      </c>
      <c r="K28" s="253" t="s">
        <v>958</v>
      </c>
      <c r="L28" s="253"/>
      <c r="M28" s="253"/>
    </row>
    <row r="29" spans="1:13" ht="15" customHeight="1" x14ac:dyDescent="0.2">
      <c r="A29" s="501" t="s">
        <v>1037</v>
      </c>
      <c r="B29" s="501"/>
      <c r="C29" s="234">
        <v>393655.98276877188</v>
      </c>
      <c r="D29" s="234">
        <v>3771614.956643099</v>
      </c>
      <c r="E29" s="234">
        <v>49421.119121811003</v>
      </c>
      <c r="F29" s="234">
        <v>407098.37298745004</v>
      </c>
      <c r="G29" s="234">
        <v>54644.324672076997</v>
      </c>
      <c r="H29" s="264">
        <v>547559.89373889996</v>
      </c>
      <c r="I29" s="234">
        <v>58707.840181221007</v>
      </c>
      <c r="J29" s="234">
        <v>610316.23074844992</v>
      </c>
      <c r="K29" s="198" t="s">
        <v>958</v>
      </c>
    </row>
    <row r="30" spans="1:13" ht="15" customHeight="1" x14ac:dyDescent="0.2">
      <c r="A30" s="507" t="s">
        <v>945</v>
      </c>
      <c r="B30" s="507"/>
      <c r="C30" s="507"/>
      <c r="D30" s="507"/>
      <c r="E30" s="507"/>
      <c r="F30" s="507"/>
      <c r="G30" s="507"/>
      <c r="H30" s="507"/>
      <c r="I30" s="507"/>
      <c r="J30" s="507"/>
      <c r="K30" s="198" t="s">
        <v>958</v>
      </c>
    </row>
    <row r="31" spans="1:13" ht="15" customHeight="1" x14ac:dyDescent="0.2">
      <c r="A31" s="261" t="s">
        <v>1036</v>
      </c>
      <c r="B31" s="508" t="s">
        <v>976</v>
      </c>
      <c r="C31" s="509"/>
      <c r="D31" s="509"/>
      <c r="E31" s="509"/>
      <c r="F31" s="509"/>
      <c r="G31" s="509"/>
      <c r="H31" s="509"/>
      <c r="I31" s="509"/>
      <c r="J31" s="510"/>
      <c r="L31" s="198" t="s">
        <v>958</v>
      </c>
    </row>
    <row r="32" spans="1:13" ht="15" customHeight="1" x14ac:dyDescent="0.2">
      <c r="A32" s="260">
        <v>1</v>
      </c>
      <c r="B32" s="263" t="s">
        <v>1035</v>
      </c>
      <c r="C32" s="230">
        <v>0.33513499999999979</v>
      </c>
      <c r="D32" s="230">
        <v>103701.32902000002</v>
      </c>
      <c r="E32" s="258">
        <v>1.1051999999999999E-2</v>
      </c>
      <c r="F32" s="258">
        <v>3297.5941149999999</v>
      </c>
      <c r="G32" s="230">
        <v>0.13822199999999996</v>
      </c>
      <c r="H32" s="230">
        <v>42600.223684999997</v>
      </c>
      <c r="I32" s="230">
        <v>3.3155999999999998E-2</v>
      </c>
      <c r="J32" s="230">
        <v>10555.591899999999</v>
      </c>
      <c r="K32" s="253"/>
    </row>
    <row r="33" spans="1:10" ht="15" customHeight="1" x14ac:dyDescent="0.2">
      <c r="A33" s="260">
        <v>2</v>
      </c>
      <c r="B33" s="263" t="s">
        <v>1034</v>
      </c>
      <c r="C33" s="230">
        <v>0.92457</v>
      </c>
      <c r="D33" s="230">
        <v>3666.0571529999993</v>
      </c>
      <c r="E33" s="258" t="s">
        <v>967</v>
      </c>
      <c r="F33" s="258" t="s">
        <v>967</v>
      </c>
      <c r="G33" s="258">
        <v>0.12297000000000002</v>
      </c>
      <c r="H33" s="258">
        <v>472.92857250000009</v>
      </c>
      <c r="I33" s="230">
        <v>0.11916000000000002</v>
      </c>
      <c r="J33" s="230">
        <v>469.73176500000005</v>
      </c>
    </row>
    <row r="34" spans="1:10" ht="15" customHeight="1" x14ac:dyDescent="0.2">
      <c r="A34" s="261"/>
      <c r="B34" s="262" t="s">
        <v>1033</v>
      </c>
      <c r="C34" s="234">
        <v>1.2597049999999999</v>
      </c>
      <c r="D34" s="234">
        <v>107367.38617300002</v>
      </c>
      <c r="E34" s="258">
        <v>1.1051999999999999E-2</v>
      </c>
      <c r="F34" s="258">
        <v>3297.5941149999999</v>
      </c>
      <c r="G34" s="234">
        <v>0.26119199999999998</v>
      </c>
      <c r="H34" s="234">
        <v>43073.152257499998</v>
      </c>
      <c r="I34" s="234">
        <v>0.15231600000000001</v>
      </c>
      <c r="J34" s="234">
        <v>11025.323665</v>
      </c>
    </row>
    <row r="35" spans="1:10" ht="15" customHeight="1" x14ac:dyDescent="0.2">
      <c r="A35" s="261" t="s">
        <v>1032</v>
      </c>
      <c r="B35" s="508" t="s">
        <v>1031</v>
      </c>
      <c r="C35" s="509"/>
      <c r="D35" s="509"/>
      <c r="E35" s="509"/>
      <c r="F35" s="509"/>
      <c r="G35" s="509"/>
      <c r="H35" s="509"/>
      <c r="I35" s="509"/>
      <c r="J35" s="510"/>
    </row>
    <row r="36" spans="1:10" ht="15" customHeight="1" x14ac:dyDescent="0.2">
      <c r="A36" s="260">
        <v>1</v>
      </c>
      <c r="B36" s="259" t="s">
        <v>1030</v>
      </c>
      <c r="C36" s="230">
        <v>65.283000000000001</v>
      </c>
      <c r="D36" s="230">
        <v>2976.3523779999987</v>
      </c>
      <c r="E36" s="258" t="s">
        <v>967</v>
      </c>
      <c r="F36" s="258" t="s">
        <v>967</v>
      </c>
      <c r="G36" s="258">
        <v>6.0280000000000014</v>
      </c>
      <c r="H36" s="258">
        <v>268.02298199999996</v>
      </c>
      <c r="I36" s="230">
        <v>8.7629999999999999</v>
      </c>
      <c r="J36" s="230">
        <v>401.66594700000007</v>
      </c>
    </row>
    <row r="37" spans="1:10" ht="15" customHeight="1" x14ac:dyDescent="0.2">
      <c r="A37" s="260">
        <v>2</v>
      </c>
      <c r="B37" s="259" t="s">
        <v>1029</v>
      </c>
      <c r="C37" s="230">
        <v>45.89</v>
      </c>
      <c r="D37" s="230">
        <v>883.94645499999967</v>
      </c>
      <c r="E37" s="258" t="s">
        <v>967</v>
      </c>
      <c r="F37" s="258" t="s">
        <v>967</v>
      </c>
      <c r="G37" s="258">
        <v>6.6650000000000009</v>
      </c>
      <c r="H37" s="258">
        <v>119.93172500000003</v>
      </c>
      <c r="I37" s="230">
        <v>4.4049999999999994</v>
      </c>
      <c r="J37" s="230">
        <v>87.311630000000008</v>
      </c>
    </row>
    <row r="38" spans="1:10" ht="15" customHeight="1" x14ac:dyDescent="0.2">
      <c r="A38" s="260"/>
      <c r="B38" s="262" t="s">
        <v>1028</v>
      </c>
      <c r="C38" s="234">
        <v>111.173</v>
      </c>
      <c r="D38" s="234">
        <v>3860.2988329999985</v>
      </c>
      <c r="E38" s="258" t="s">
        <v>967</v>
      </c>
      <c r="F38" s="258" t="s">
        <v>967</v>
      </c>
      <c r="G38" s="257">
        <v>12.693000000000001</v>
      </c>
      <c r="H38" s="257">
        <v>387.95470699999998</v>
      </c>
      <c r="I38" s="234">
        <v>13.167999999999999</v>
      </c>
      <c r="J38" s="234">
        <v>488.97757700000011</v>
      </c>
    </row>
    <row r="39" spans="1:10" ht="15" customHeight="1" x14ac:dyDescent="0.2">
      <c r="A39" s="261" t="s">
        <v>1027</v>
      </c>
      <c r="B39" s="508" t="s">
        <v>975</v>
      </c>
      <c r="C39" s="509"/>
      <c r="D39" s="509"/>
      <c r="E39" s="509"/>
      <c r="F39" s="509"/>
      <c r="G39" s="509"/>
      <c r="H39" s="509"/>
      <c r="I39" s="509"/>
      <c r="J39" s="510"/>
    </row>
    <row r="40" spans="1:10" ht="15" customHeight="1" x14ac:dyDescent="0.2">
      <c r="A40" s="260">
        <v>1</v>
      </c>
      <c r="B40" s="259" t="s">
        <v>1026</v>
      </c>
      <c r="C40" s="230">
        <v>3694.693095865</v>
      </c>
      <c r="D40" s="230">
        <v>13122.628646000003</v>
      </c>
      <c r="E40" s="258" t="s">
        <v>967</v>
      </c>
      <c r="F40" s="258" t="s">
        <v>967</v>
      </c>
      <c r="G40" s="258">
        <v>852.00546938000025</v>
      </c>
      <c r="H40" s="258">
        <v>3163.0281939999995</v>
      </c>
      <c r="I40" s="230">
        <v>1053.58800982</v>
      </c>
      <c r="J40" s="230">
        <v>4130.5079910000004</v>
      </c>
    </row>
    <row r="41" spans="1:10" ht="15" customHeight="1" x14ac:dyDescent="0.2">
      <c r="A41" s="511" t="s">
        <v>1025</v>
      </c>
      <c r="B41" s="511"/>
      <c r="C41" s="234">
        <f>SUM(C34+C38+C40)</f>
        <v>3807.1258008650002</v>
      </c>
      <c r="D41" s="234">
        <f>SUM(D34+D38+D40)</f>
        <v>124350.31365200001</v>
      </c>
      <c r="E41" s="257" t="s">
        <v>967</v>
      </c>
      <c r="F41" s="257" t="s">
        <v>967</v>
      </c>
      <c r="G41" s="257">
        <v>864.95966138000028</v>
      </c>
      <c r="H41" s="234">
        <v>46624.135158499994</v>
      </c>
      <c r="I41" s="234">
        <f>SUM(I34+I38+I40)</f>
        <v>1066.9083258200001</v>
      </c>
      <c r="J41" s="234">
        <f>SUM(J34+J38+J40)</f>
        <v>15644.809233</v>
      </c>
    </row>
    <row r="42" spans="1:10" x14ac:dyDescent="0.2">
      <c r="A42" s="256" t="str">
        <f>'66'!A13</f>
        <v>$ indicates as on Oct. 31, 2018</v>
      </c>
      <c r="B42" s="255"/>
      <c r="E42" s="198"/>
      <c r="F42" s="198"/>
      <c r="I42" s="198"/>
      <c r="J42" s="254"/>
    </row>
    <row r="43" spans="1:10" x14ac:dyDescent="0.2">
      <c r="A43" s="198" t="s">
        <v>1024</v>
      </c>
      <c r="E43" s="198"/>
      <c r="F43" s="198"/>
      <c r="I43" s="198"/>
      <c r="J43" s="198"/>
    </row>
    <row r="44" spans="1:10" x14ac:dyDescent="0.2">
      <c r="A44" s="198" t="s">
        <v>1023</v>
      </c>
      <c r="E44" s="198"/>
      <c r="F44" s="198" t="s">
        <v>958</v>
      </c>
      <c r="I44" s="198"/>
      <c r="J44" s="198"/>
    </row>
    <row r="45" spans="1:10" x14ac:dyDescent="0.2">
      <c r="A45" s="506" t="s">
        <v>1022</v>
      </c>
      <c r="B45" s="506"/>
      <c r="C45" s="506"/>
      <c r="D45" s="506"/>
      <c r="E45" s="506"/>
      <c r="F45" s="506"/>
      <c r="G45" s="506"/>
      <c r="H45" s="506"/>
      <c r="I45" s="506"/>
      <c r="J45" s="198"/>
    </row>
    <row r="46" spans="1:10" x14ac:dyDescent="0.2">
      <c r="A46" s="197" t="s">
        <v>1021</v>
      </c>
      <c r="E46" s="251"/>
      <c r="F46" s="251"/>
      <c r="I46" s="253"/>
      <c r="J46" s="198"/>
    </row>
    <row r="47" spans="1:10" x14ac:dyDescent="0.2">
      <c r="C47" s="252"/>
      <c r="D47" s="252"/>
      <c r="E47" s="252"/>
      <c r="F47" s="198"/>
      <c r="G47" s="252"/>
      <c r="H47" s="252"/>
      <c r="I47" s="252"/>
      <c r="J47" s="252"/>
    </row>
    <row r="48" spans="1:10" x14ac:dyDescent="0.2">
      <c r="E48" s="251"/>
      <c r="F48" s="251"/>
      <c r="I48" s="251"/>
      <c r="J48" s="251"/>
    </row>
    <row r="49" spans="5:10" x14ac:dyDescent="0.2">
      <c r="E49" s="251"/>
      <c r="F49" s="251"/>
      <c r="I49" s="251"/>
      <c r="J49" s="251"/>
    </row>
    <row r="50" spans="5:10" x14ac:dyDescent="0.2">
      <c r="E50" s="251"/>
      <c r="F50" s="251"/>
      <c r="I50" s="251"/>
      <c r="J50" s="251"/>
    </row>
    <row r="51" spans="5:10" x14ac:dyDescent="0.2">
      <c r="E51" s="251"/>
      <c r="F51" s="251"/>
      <c r="I51" s="251"/>
      <c r="J51" s="251"/>
    </row>
    <row r="52" spans="5:10" x14ac:dyDescent="0.2">
      <c r="E52" s="251"/>
      <c r="F52" s="251"/>
      <c r="I52" s="251"/>
      <c r="J52" s="251"/>
    </row>
    <row r="53" spans="5:10" x14ac:dyDescent="0.2">
      <c r="E53" s="251"/>
      <c r="F53" s="251"/>
      <c r="I53" s="251"/>
      <c r="J53" s="251"/>
    </row>
    <row r="54" spans="5:10" x14ac:dyDescent="0.2">
      <c r="E54" s="251"/>
      <c r="F54" s="251"/>
      <c r="I54" s="251"/>
      <c r="J54" s="251"/>
    </row>
    <row r="55" spans="5:10" x14ac:dyDescent="0.2">
      <c r="E55" s="251"/>
      <c r="F55" s="251"/>
      <c r="I55" s="251"/>
      <c r="J55" s="251"/>
    </row>
    <row r="56" spans="5:10" x14ac:dyDescent="0.2">
      <c r="E56" s="251"/>
      <c r="F56" s="251"/>
      <c r="I56" s="251"/>
      <c r="J56" s="251"/>
    </row>
    <row r="57" spans="5:10" x14ac:dyDescent="0.2">
      <c r="E57" s="251"/>
      <c r="F57" s="251"/>
      <c r="I57" s="251"/>
      <c r="J57" s="251"/>
    </row>
    <row r="58" spans="5:10" x14ac:dyDescent="0.2">
      <c r="E58" s="251"/>
      <c r="F58" s="251"/>
      <c r="I58" s="251"/>
      <c r="J58" s="251"/>
    </row>
    <row r="59" spans="5:10" x14ac:dyDescent="0.2">
      <c r="E59" s="251"/>
      <c r="F59" s="251"/>
      <c r="I59" s="251"/>
      <c r="J59" s="251"/>
    </row>
    <row r="60" spans="5:10" x14ac:dyDescent="0.2">
      <c r="E60" s="251"/>
      <c r="F60" s="251"/>
      <c r="I60" s="251"/>
      <c r="J60" s="251"/>
    </row>
    <row r="61" spans="5:10" x14ac:dyDescent="0.2">
      <c r="E61" s="251"/>
      <c r="F61" s="251"/>
      <c r="I61" s="251"/>
      <c r="J61" s="251"/>
    </row>
    <row r="62" spans="5:10" x14ac:dyDescent="0.2">
      <c r="E62" s="251"/>
      <c r="F62" s="251"/>
      <c r="I62" s="251"/>
      <c r="J62" s="251"/>
    </row>
    <row r="63" spans="5:10" x14ac:dyDescent="0.2">
      <c r="E63" s="251"/>
      <c r="F63" s="251"/>
      <c r="I63" s="251"/>
      <c r="J63" s="251"/>
    </row>
    <row r="64" spans="5:10" x14ac:dyDescent="0.2">
      <c r="E64" s="251"/>
      <c r="F64" s="251"/>
      <c r="I64" s="251"/>
      <c r="J64" s="251"/>
    </row>
    <row r="65" spans="5:10" x14ac:dyDescent="0.2">
      <c r="E65" s="251"/>
      <c r="F65" s="251"/>
      <c r="I65" s="251"/>
      <c r="J65" s="251"/>
    </row>
    <row r="66" spans="5:10" x14ac:dyDescent="0.2">
      <c r="E66" s="251"/>
      <c r="F66" s="251"/>
      <c r="I66" s="251"/>
      <c r="J66" s="251"/>
    </row>
    <row r="67" spans="5:10" x14ac:dyDescent="0.2">
      <c r="E67" s="251"/>
      <c r="F67" s="251"/>
      <c r="I67" s="251"/>
      <c r="J67" s="251"/>
    </row>
    <row r="68" spans="5:10" x14ac:dyDescent="0.2">
      <c r="E68" s="251"/>
      <c r="F68" s="251"/>
      <c r="I68" s="251"/>
      <c r="J68" s="251"/>
    </row>
    <row r="69" spans="5:10" x14ac:dyDescent="0.2">
      <c r="E69" s="251"/>
      <c r="F69" s="251"/>
      <c r="I69" s="251"/>
      <c r="J69" s="251"/>
    </row>
    <row r="70" spans="5:10" x14ac:dyDescent="0.2">
      <c r="E70" s="251"/>
      <c r="F70" s="251"/>
      <c r="I70" s="251"/>
      <c r="J70" s="251"/>
    </row>
    <row r="71" spans="5:10" x14ac:dyDescent="0.2">
      <c r="E71" s="251"/>
      <c r="F71" s="251"/>
      <c r="I71" s="251"/>
      <c r="J71" s="251"/>
    </row>
    <row r="72" spans="5:10" x14ac:dyDescent="0.2">
      <c r="E72" s="251"/>
      <c r="F72" s="251"/>
      <c r="I72" s="251"/>
      <c r="J72" s="251"/>
    </row>
    <row r="73" spans="5:10" x14ac:dyDescent="0.2">
      <c r="E73" s="251"/>
      <c r="F73" s="251"/>
      <c r="I73" s="251"/>
      <c r="J73" s="251"/>
    </row>
    <row r="74" spans="5:10" x14ac:dyDescent="0.2">
      <c r="E74" s="251"/>
      <c r="F74" s="251"/>
      <c r="I74" s="251"/>
      <c r="J74" s="251"/>
    </row>
    <row r="75" spans="5:10" x14ac:dyDescent="0.2">
      <c r="E75" s="251"/>
      <c r="F75" s="251"/>
      <c r="I75" s="251"/>
      <c r="J75" s="251"/>
    </row>
    <row r="76" spans="5:10" x14ac:dyDescent="0.2">
      <c r="E76" s="251"/>
      <c r="F76" s="251"/>
      <c r="I76" s="251"/>
      <c r="J76" s="251"/>
    </row>
    <row r="77" spans="5:10" x14ac:dyDescent="0.2">
      <c r="E77" s="251"/>
      <c r="F77" s="251"/>
      <c r="I77" s="251"/>
      <c r="J77" s="251"/>
    </row>
    <row r="78" spans="5:10" x14ac:dyDescent="0.2">
      <c r="E78" s="251"/>
      <c r="F78" s="251"/>
      <c r="I78" s="251"/>
      <c r="J78" s="251"/>
    </row>
    <row r="79" spans="5:10" x14ac:dyDescent="0.2">
      <c r="E79" s="251"/>
      <c r="F79" s="251"/>
      <c r="I79" s="251"/>
      <c r="J79" s="251"/>
    </row>
    <row r="80" spans="5:10" x14ac:dyDescent="0.2">
      <c r="E80" s="251"/>
      <c r="F80" s="251"/>
      <c r="I80" s="251"/>
      <c r="J80" s="251"/>
    </row>
    <row r="81" spans="5:10" x14ac:dyDescent="0.2">
      <c r="E81" s="251"/>
      <c r="F81" s="251"/>
      <c r="I81" s="251"/>
      <c r="J81" s="251"/>
    </row>
    <row r="82" spans="5:10" x14ac:dyDescent="0.2">
      <c r="E82" s="251"/>
      <c r="F82" s="251"/>
      <c r="I82" s="251"/>
      <c r="J82" s="251"/>
    </row>
    <row r="83" spans="5:10" x14ac:dyDescent="0.2">
      <c r="E83" s="251"/>
      <c r="F83" s="251"/>
      <c r="I83" s="251"/>
      <c r="J83" s="251"/>
    </row>
    <row r="84" spans="5:10" x14ac:dyDescent="0.2">
      <c r="E84" s="251"/>
      <c r="F84" s="251"/>
      <c r="I84" s="251"/>
      <c r="J84" s="251"/>
    </row>
    <row r="85" spans="5:10" x14ac:dyDescent="0.2">
      <c r="E85" s="251"/>
      <c r="F85" s="251"/>
      <c r="I85" s="251"/>
      <c r="J85" s="251"/>
    </row>
    <row r="86" spans="5:10" x14ac:dyDescent="0.2">
      <c r="E86" s="251"/>
      <c r="F86" s="251"/>
      <c r="I86" s="251"/>
      <c r="J86" s="251"/>
    </row>
    <row r="87" spans="5:10" x14ac:dyDescent="0.2">
      <c r="E87" s="251"/>
      <c r="F87" s="251"/>
      <c r="I87" s="251"/>
      <c r="J87" s="251"/>
    </row>
    <row r="88" spans="5:10" x14ac:dyDescent="0.2">
      <c r="E88" s="251"/>
      <c r="F88" s="251"/>
      <c r="I88" s="251"/>
      <c r="J88" s="251"/>
    </row>
    <row r="89" spans="5:10" x14ac:dyDescent="0.2">
      <c r="E89" s="251"/>
      <c r="F89" s="251"/>
      <c r="I89" s="251"/>
      <c r="J89" s="251"/>
    </row>
    <row r="90" spans="5:10" x14ac:dyDescent="0.2">
      <c r="E90" s="251"/>
      <c r="F90" s="251"/>
      <c r="I90" s="251"/>
      <c r="J90" s="251"/>
    </row>
    <row r="91" spans="5:10" x14ac:dyDescent="0.2">
      <c r="E91" s="251"/>
      <c r="F91" s="251"/>
      <c r="I91" s="251"/>
      <c r="J91" s="251"/>
    </row>
    <row r="92" spans="5:10" x14ac:dyDescent="0.2">
      <c r="E92" s="251"/>
      <c r="F92" s="251"/>
      <c r="I92" s="251"/>
      <c r="J92" s="251"/>
    </row>
    <row r="93" spans="5:10" x14ac:dyDescent="0.2">
      <c r="E93" s="251"/>
      <c r="F93" s="251"/>
      <c r="I93" s="251"/>
      <c r="J93" s="251"/>
    </row>
    <row r="94" spans="5:10" x14ac:dyDescent="0.2">
      <c r="E94" s="251"/>
      <c r="F94" s="251"/>
      <c r="I94" s="251"/>
      <c r="J94" s="251"/>
    </row>
    <row r="95" spans="5:10" x14ac:dyDescent="0.2">
      <c r="E95" s="251"/>
      <c r="F95" s="251"/>
      <c r="I95" s="251"/>
      <c r="J95" s="251"/>
    </row>
    <row r="96" spans="5:10" x14ac:dyDescent="0.2">
      <c r="E96" s="251"/>
      <c r="F96" s="251"/>
      <c r="I96" s="251"/>
      <c r="J96" s="251"/>
    </row>
    <row r="97" spans="5:10" x14ac:dyDescent="0.2">
      <c r="E97" s="251"/>
      <c r="F97" s="251"/>
      <c r="I97" s="251"/>
      <c r="J97" s="251"/>
    </row>
    <row r="98" spans="5:10" x14ac:dyDescent="0.2">
      <c r="E98" s="251"/>
      <c r="F98" s="251"/>
      <c r="I98" s="251"/>
      <c r="J98" s="251"/>
    </row>
    <row r="99" spans="5:10" x14ac:dyDescent="0.2">
      <c r="E99" s="251"/>
      <c r="F99" s="251"/>
      <c r="I99" s="251"/>
      <c r="J99" s="251"/>
    </row>
    <row r="100" spans="5:10" x14ac:dyDescent="0.2">
      <c r="E100" s="251"/>
      <c r="F100" s="251"/>
      <c r="I100" s="251"/>
      <c r="J100" s="251"/>
    </row>
    <row r="101" spans="5:10" x14ac:dyDescent="0.2">
      <c r="E101" s="251"/>
      <c r="F101" s="251"/>
      <c r="I101" s="251"/>
      <c r="J101" s="251"/>
    </row>
    <row r="102" spans="5:10" x14ac:dyDescent="0.2">
      <c r="E102" s="251"/>
      <c r="F102" s="251"/>
      <c r="I102" s="251"/>
      <c r="J102" s="251"/>
    </row>
    <row r="103" spans="5:10" x14ac:dyDescent="0.2">
      <c r="E103" s="251"/>
      <c r="F103" s="251"/>
      <c r="I103" s="251"/>
      <c r="J103" s="251"/>
    </row>
    <row r="104" spans="5:10" x14ac:dyDescent="0.2">
      <c r="E104" s="251"/>
      <c r="F104" s="251"/>
      <c r="I104" s="251"/>
      <c r="J104" s="251"/>
    </row>
    <row r="105" spans="5:10" x14ac:dyDescent="0.2">
      <c r="E105" s="251"/>
      <c r="F105" s="251"/>
      <c r="I105" s="251"/>
      <c r="J105" s="251"/>
    </row>
    <row r="106" spans="5:10" x14ac:dyDescent="0.2">
      <c r="E106" s="251"/>
      <c r="F106" s="251"/>
      <c r="I106" s="251"/>
      <c r="J106" s="251"/>
    </row>
    <row r="107" spans="5:10" x14ac:dyDescent="0.2">
      <c r="E107" s="251"/>
      <c r="F107" s="251"/>
      <c r="I107" s="251"/>
      <c r="J107" s="251"/>
    </row>
    <row r="108" spans="5:10" x14ac:dyDescent="0.2">
      <c r="E108" s="251"/>
      <c r="F108" s="251"/>
      <c r="I108" s="251"/>
      <c r="J108" s="251"/>
    </row>
    <row r="109" spans="5:10" x14ac:dyDescent="0.2">
      <c r="E109" s="251"/>
      <c r="F109" s="251"/>
      <c r="I109" s="251"/>
      <c r="J109" s="251"/>
    </row>
    <row r="110" spans="5:10" x14ac:dyDescent="0.2">
      <c r="E110" s="251"/>
      <c r="F110" s="251"/>
      <c r="I110" s="251"/>
      <c r="J110" s="251"/>
    </row>
    <row r="111" spans="5:10" x14ac:dyDescent="0.2">
      <c r="E111" s="251"/>
      <c r="F111" s="251"/>
      <c r="I111" s="251"/>
      <c r="J111" s="251"/>
    </row>
    <row r="112" spans="5:10" x14ac:dyDescent="0.2">
      <c r="E112" s="251"/>
      <c r="F112" s="251"/>
      <c r="I112" s="251"/>
      <c r="J112" s="251"/>
    </row>
    <row r="113" spans="5:10" x14ac:dyDescent="0.2">
      <c r="E113" s="251"/>
      <c r="F113" s="251"/>
      <c r="I113" s="251"/>
      <c r="J113" s="251"/>
    </row>
    <row r="114" spans="5:10" x14ac:dyDescent="0.2">
      <c r="E114" s="251"/>
      <c r="F114" s="251"/>
      <c r="I114" s="251"/>
      <c r="J114" s="251"/>
    </row>
    <row r="115" spans="5:10" x14ac:dyDescent="0.2">
      <c r="E115" s="251"/>
      <c r="F115" s="251"/>
      <c r="I115" s="251"/>
      <c r="J115" s="251"/>
    </row>
    <row r="116" spans="5:10" x14ac:dyDescent="0.2">
      <c r="E116" s="251"/>
      <c r="F116" s="251"/>
      <c r="I116" s="251"/>
      <c r="J116" s="251"/>
    </row>
    <row r="117" spans="5:10" x14ac:dyDescent="0.2">
      <c r="E117" s="251"/>
      <c r="F117" s="251"/>
      <c r="I117" s="251"/>
      <c r="J117" s="251"/>
    </row>
    <row r="118" spans="5:10" x14ac:dyDescent="0.2">
      <c r="E118" s="251"/>
      <c r="F118" s="251"/>
      <c r="I118" s="251"/>
      <c r="J118" s="251"/>
    </row>
    <row r="119" spans="5:10" x14ac:dyDescent="0.2">
      <c r="E119" s="251"/>
      <c r="F119" s="251"/>
      <c r="I119" s="251"/>
      <c r="J119" s="251"/>
    </row>
    <row r="120" spans="5:10" x14ac:dyDescent="0.2">
      <c r="E120" s="251"/>
      <c r="F120" s="251"/>
      <c r="I120" s="251"/>
      <c r="J120" s="251"/>
    </row>
    <row r="121" spans="5:10" x14ac:dyDescent="0.2">
      <c r="E121" s="251"/>
      <c r="F121" s="251"/>
      <c r="I121" s="251"/>
      <c r="J121" s="251"/>
    </row>
    <row r="122" spans="5:10" x14ac:dyDescent="0.2">
      <c r="E122" s="251"/>
      <c r="F122" s="251"/>
      <c r="I122" s="251"/>
      <c r="J122" s="251"/>
    </row>
    <row r="123" spans="5:10" x14ac:dyDescent="0.2">
      <c r="E123" s="251"/>
      <c r="F123" s="251"/>
      <c r="I123" s="251"/>
      <c r="J123" s="251"/>
    </row>
    <row r="124" spans="5:10" x14ac:dyDescent="0.2">
      <c r="E124" s="251"/>
      <c r="F124" s="251"/>
      <c r="I124" s="251"/>
      <c r="J124" s="251"/>
    </row>
    <row r="125" spans="5:10" x14ac:dyDescent="0.2">
      <c r="E125" s="251"/>
      <c r="F125" s="251"/>
      <c r="I125" s="251"/>
      <c r="J125" s="251"/>
    </row>
    <row r="126" spans="5:10" x14ac:dyDescent="0.2">
      <c r="E126" s="251"/>
      <c r="F126" s="251"/>
      <c r="I126" s="251"/>
      <c r="J126" s="251"/>
    </row>
    <row r="127" spans="5:10" x14ac:dyDescent="0.2">
      <c r="E127" s="251"/>
      <c r="F127" s="251"/>
      <c r="I127" s="251"/>
      <c r="J127" s="251"/>
    </row>
    <row r="128" spans="5:10" x14ac:dyDescent="0.2">
      <c r="E128" s="251"/>
      <c r="F128" s="251"/>
      <c r="I128" s="251"/>
      <c r="J128" s="251"/>
    </row>
    <row r="129" spans="5:10" x14ac:dyDescent="0.2">
      <c r="E129" s="251"/>
      <c r="F129" s="251"/>
      <c r="I129" s="251"/>
      <c r="J129" s="251"/>
    </row>
    <row r="130" spans="5:10" x14ac:dyDescent="0.2">
      <c r="E130" s="251"/>
      <c r="F130" s="251"/>
      <c r="I130" s="251"/>
      <c r="J130" s="251"/>
    </row>
    <row r="131" spans="5:10" x14ac:dyDescent="0.2">
      <c r="E131" s="251"/>
      <c r="F131" s="251"/>
      <c r="I131" s="251"/>
      <c r="J131" s="251"/>
    </row>
    <row r="132" spans="5:10" x14ac:dyDescent="0.2">
      <c r="E132" s="251"/>
      <c r="F132" s="251"/>
      <c r="I132" s="251"/>
      <c r="J132" s="251"/>
    </row>
    <row r="133" spans="5:10" x14ac:dyDescent="0.2">
      <c r="E133" s="251"/>
      <c r="F133" s="251"/>
      <c r="I133" s="251"/>
      <c r="J133" s="251"/>
    </row>
    <row r="134" spans="5:10" x14ac:dyDescent="0.2">
      <c r="E134" s="251"/>
      <c r="F134" s="251"/>
      <c r="I134" s="251"/>
      <c r="J134" s="251"/>
    </row>
    <row r="135" spans="5:10" x14ac:dyDescent="0.2">
      <c r="E135" s="251"/>
      <c r="F135" s="251"/>
      <c r="I135" s="251"/>
      <c r="J135" s="251"/>
    </row>
    <row r="136" spans="5:10" x14ac:dyDescent="0.2">
      <c r="E136" s="251"/>
      <c r="F136" s="251"/>
      <c r="I136" s="251"/>
      <c r="J136" s="251"/>
    </row>
    <row r="137" spans="5:10" x14ac:dyDescent="0.2">
      <c r="E137" s="251"/>
      <c r="F137" s="251"/>
      <c r="I137" s="251"/>
      <c r="J137" s="251"/>
    </row>
    <row r="138" spans="5:10" x14ac:dyDescent="0.2">
      <c r="E138" s="251"/>
      <c r="F138" s="251"/>
      <c r="I138" s="251"/>
      <c r="J138" s="251"/>
    </row>
    <row r="139" spans="5:10" x14ac:dyDescent="0.2">
      <c r="E139" s="251"/>
      <c r="F139" s="251"/>
      <c r="I139" s="251"/>
      <c r="J139" s="251"/>
    </row>
    <row r="140" spans="5:10" x14ac:dyDescent="0.2">
      <c r="E140" s="251"/>
      <c r="F140" s="251"/>
      <c r="I140" s="251"/>
      <c r="J140" s="251"/>
    </row>
    <row r="141" spans="5:10" x14ac:dyDescent="0.2">
      <c r="E141" s="251"/>
      <c r="F141" s="251"/>
      <c r="I141" s="251"/>
      <c r="J141" s="251"/>
    </row>
    <row r="142" spans="5:10" x14ac:dyDescent="0.2">
      <c r="E142" s="251"/>
      <c r="F142" s="251"/>
      <c r="I142" s="251"/>
      <c r="J142" s="251"/>
    </row>
    <row r="143" spans="5:10" x14ac:dyDescent="0.2">
      <c r="E143" s="251"/>
      <c r="F143" s="251"/>
      <c r="I143" s="251"/>
      <c r="J143" s="251"/>
    </row>
    <row r="144" spans="5:10" x14ac:dyDescent="0.2">
      <c r="E144" s="251"/>
      <c r="F144" s="251"/>
      <c r="I144" s="251"/>
      <c r="J144" s="251"/>
    </row>
    <row r="145" spans="5:10" x14ac:dyDescent="0.2">
      <c r="E145" s="251"/>
      <c r="F145" s="251"/>
      <c r="I145" s="251"/>
      <c r="J145" s="251"/>
    </row>
    <row r="146" spans="5:10" x14ac:dyDescent="0.2">
      <c r="E146" s="251"/>
      <c r="F146" s="251"/>
      <c r="I146" s="251"/>
      <c r="J146" s="251"/>
    </row>
    <row r="147" spans="5:10" x14ac:dyDescent="0.2">
      <c r="E147" s="251"/>
      <c r="F147" s="251"/>
      <c r="I147" s="251"/>
      <c r="J147" s="251"/>
    </row>
    <row r="148" spans="5:10" x14ac:dyDescent="0.2">
      <c r="E148" s="251"/>
      <c r="F148" s="251"/>
      <c r="I148" s="251"/>
      <c r="J148" s="251"/>
    </row>
    <row r="149" spans="5:10" x14ac:dyDescent="0.2">
      <c r="E149" s="251"/>
      <c r="F149" s="251"/>
      <c r="I149" s="251"/>
      <c r="J149" s="251"/>
    </row>
    <row r="150" spans="5:10" x14ac:dyDescent="0.2">
      <c r="E150" s="251"/>
      <c r="F150" s="251"/>
      <c r="I150" s="251"/>
      <c r="J150" s="251"/>
    </row>
    <row r="151" spans="5:10" x14ac:dyDescent="0.2">
      <c r="E151" s="251"/>
      <c r="F151" s="251"/>
      <c r="I151" s="251"/>
      <c r="J151" s="251"/>
    </row>
    <row r="152" spans="5:10" x14ac:dyDescent="0.2">
      <c r="E152" s="251"/>
      <c r="F152" s="251"/>
      <c r="I152" s="251"/>
      <c r="J152" s="251"/>
    </row>
    <row r="153" spans="5:10" x14ac:dyDescent="0.2">
      <c r="E153" s="251"/>
      <c r="F153" s="251"/>
      <c r="I153" s="251"/>
      <c r="J153" s="251"/>
    </row>
    <row r="154" spans="5:10" x14ac:dyDescent="0.2">
      <c r="E154" s="251"/>
      <c r="F154" s="251"/>
      <c r="I154" s="251"/>
      <c r="J154" s="251"/>
    </row>
    <row r="155" spans="5:10" x14ac:dyDescent="0.2">
      <c r="E155" s="251"/>
      <c r="F155" s="251"/>
      <c r="I155" s="251"/>
      <c r="J155" s="251"/>
    </row>
    <row r="156" spans="5:10" x14ac:dyDescent="0.2">
      <c r="E156" s="251"/>
      <c r="F156" s="251"/>
      <c r="I156" s="251"/>
      <c r="J156" s="251"/>
    </row>
    <row r="157" spans="5:10" x14ac:dyDescent="0.2">
      <c r="E157" s="251"/>
      <c r="F157" s="251"/>
      <c r="I157" s="251"/>
      <c r="J157" s="251"/>
    </row>
    <row r="158" spans="5:10" x14ac:dyDescent="0.2">
      <c r="E158" s="251"/>
      <c r="F158" s="251"/>
      <c r="I158" s="251"/>
      <c r="J158" s="251"/>
    </row>
    <row r="159" spans="5:10" x14ac:dyDescent="0.2">
      <c r="E159" s="251"/>
      <c r="F159" s="251"/>
      <c r="I159" s="251"/>
      <c r="J159" s="251"/>
    </row>
    <row r="160" spans="5:10" x14ac:dyDescent="0.2">
      <c r="E160" s="251"/>
      <c r="F160" s="251"/>
      <c r="I160" s="251"/>
      <c r="J160" s="251"/>
    </row>
    <row r="161" spans="5:10" x14ac:dyDescent="0.2">
      <c r="E161" s="251"/>
      <c r="F161" s="251"/>
      <c r="I161" s="251"/>
      <c r="J161" s="251"/>
    </row>
    <row r="162" spans="5:10" x14ac:dyDescent="0.2">
      <c r="E162" s="251"/>
      <c r="F162" s="251"/>
      <c r="I162" s="251"/>
      <c r="J162" s="251"/>
    </row>
    <row r="163" spans="5:10" x14ac:dyDescent="0.2">
      <c r="E163" s="251"/>
      <c r="F163" s="251"/>
      <c r="I163" s="251"/>
      <c r="J163" s="251"/>
    </row>
    <row r="164" spans="5:10" x14ac:dyDescent="0.2">
      <c r="E164" s="251"/>
      <c r="F164" s="251"/>
      <c r="I164" s="251"/>
      <c r="J164" s="251"/>
    </row>
    <row r="165" spans="5:10" x14ac:dyDescent="0.2">
      <c r="E165" s="251"/>
      <c r="F165" s="251"/>
      <c r="I165" s="251"/>
      <c r="J165" s="251"/>
    </row>
    <row r="166" spans="5:10" x14ac:dyDescent="0.2">
      <c r="E166" s="251"/>
      <c r="F166" s="251"/>
      <c r="I166" s="251"/>
      <c r="J166" s="251"/>
    </row>
    <row r="167" spans="5:10" x14ac:dyDescent="0.2">
      <c r="E167" s="251"/>
      <c r="F167" s="251"/>
      <c r="I167" s="251"/>
      <c r="J167" s="251"/>
    </row>
    <row r="168" spans="5:10" x14ac:dyDescent="0.2">
      <c r="E168" s="251"/>
      <c r="F168" s="251"/>
      <c r="I168" s="251"/>
      <c r="J168" s="251"/>
    </row>
    <row r="169" spans="5:10" x14ac:dyDescent="0.2">
      <c r="E169" s="251"/>
      <c r="F169" s="251"/>
      <c r="I169" s="251"/>
      <c r="J169" s="251"/>
    </row>
    <row r="170" spans="5:10" x14ac:dyDescent="0.2">
      <c r="E170" s="251"/>
      <c r="F170" s="251"/>
      <c r="I170" s="251"/>
      <c r="J170" s="251"/>
    </row>
    <row r="171" spans="5:10" x14ac:dyDescent="0.2">
      <c r="E171" s="251"/>
      <c r="F171" s="251"/>
      <c r="I171" s="251"/>
      <c r="J171" s="251"/>
    </row>
    <row r="172" spans="5:10" x14ac:dyDescent="0.2">
      <c r="E172" s="251"/>
      <c r="F172" s="251"/>
      <c r="I172" s="251"/>
      <c r="J172" s="251"/>
    </row>
    <row r="173" spans="5:10" x14ac:dyDescent="0.2">
      <c r="E173" s="251"/>
      <c r="F173" s="251"/>
      <c r="I173" s="251"/>
      <c r="J173" s="251"/>
    </row>
    <row r="174" spans="5:10" x14ac:dyDescent="0.2">
      <c r="E174" s="251"/>
      <c r="F174" s="251"/>
      <c r="I174" s="251"/>
      <c r="J174" s="251"/>
    </row>
    <row r="175" spans="5:10" x14ac:dyDescent="0.2">
      <c r="E175" s="251"/>
      <c r="F175" s="251"/>
      <c r="I175" s="251"/>
      <c r="J175" s="251"/>
    </row>
    <row r="176" spans="5:10" x14ac:dyDescent="0.2">
      <c r="E176" s="251"/>
      <c r="F176" s="251"/>
      <c r="I176" s="251"/>
      <c r="J176" s="251"/>
    </row>
    <row r="177" spans="5:10" x14ac:dyDescent="0.2">
      <c r="E177" s="251"/>
      <c r="F177" s="251"/>
      <c r="I177" s="251"/>
      <c r="J177" s="251"/>
    </row>
    <row r="178" spans="5:10" x14ac:dyDescent="0.2">
      <c r="E178" s="251"/>
      <c r="F178" s="251"/>
      <c r="I178" s="251"/>
      <c r="J178" s="251"/>
    </row>
    <row r="179" spans="5:10" x14ac:dyDescent="0.2">
      <c r="E179" s="251"/>
      <c r="F179" s="251"/>
      <c r="I179" s="251"/>
      <c r="J179" s="251"/>
    </row>
    <row r="180" spans="5:10" x14ac:dyDescent="0.2">
      <c r="E180" s="251"/>
      <c r="F180" s="251"/>
      <c r="I180" s="251"/>
      <c r="J180" s="251"/>
    </row>
    <row r="181" spans="5:10" x14ac:dyDescent="0.2">
      <c r="E181" s="251"/>
      <c r="F181" s="251"/>
      <c r="I181" s="251"/>
      <c r="J181" s="251"/>
    </row>
    <row r="182" spans="5:10" x14ac:dyDescent="0.2">
      <c r="E182" s="251"/>
      <c r="F182" s="251"/>
      <c r="I182" s="251"/>
      <c r="J182" s="251"/>
    </row>
    <row r="183" spans="5:10" x14ac:dyDescent="0.2">
      <c r="E183" s="251"/>
      <c r="F183" s="251"/>
      <c r="I183" s="251"/>
      <c r="J183" s="251"/>
    </row>
    <row r="184" spans="5:10" x14ac:dyDescent="0.2">
      <c r="E184" s="251"/>
      <c r="F184" s="251"/>
      <c r="I184" s="251"/>
      <c r="J184" s="251"/>
    </row>
    <row r="185" spans="5:10" x14ac:dyDescent="0.2">
      <c r="E185" s="251"/>
      <c r="F185" s="251"/>
      <c r="I185" s="251"/>
      <c r="J185" s="251"/>
    </row>
    <row r="186" spans="5:10" x14ac:dyDescent="0.2">
      <c r="E186" s="251"/>
      <c r="F186" s="251"/>
      <c r="I186" s="251"/>
      <c r="J186" s="251"/>
    </row>
    <row r="187" spans="5:10" x14ac:dyDescent="0.2">
      <c r="E187" s="251"/>
      <c r="F187" s="251"/>
      <c r="I187" s="251"/>
      <c r="J187" s="251"/>
    </row>
    <row r="188" spans="5:10" x14ac:dyDescent="0.2">
      <c r="E188" s="251"/>
      <c r="F188" s="251"/>
      <c r="I188" s="251"/>
      <c r="J188" s="251"/>
    </row>
    <row r="189" spans="5:10" x14ac:dyDescent="0.2">
      <c r="E189" s="251"/>
      <c r="F189" s="251"/>
      <c r="I189" s="251"/>
      <c r="J189" s="251"/>
    </row>
    <row r="190" spans="5:10" x14ac:dyDescent="0.2">
      <c r="E190" s="251"/>
      <c r="F190" s="251"/>
      <c r="I190" s="251"/>
      <c r="J190" s="251"/>
    </row>
    <row r="191" spans="5:10" x14ac:dyDescent="0.2">
      <c r="E191" s="251"/>
      <c r="F191" s="251"/>
      <c r="I191" s="251"/>
      <c r="J191" s="251"/>
    </row>
    <row r="192" spans="5:10" x14ac:dyDescent="0.2">
      <c r="E192" s="251"/>
      <c r="F192" s="251"/>
      <c r="I192" s="251"/>
      <c r="J192" s="251"/>
    </row>
    <row r="193" spans="5:10" x14ac:dyDescent="0.2">
      <c r="E193" s="251"/>
      <c r="F193" s="251"/>
      <c r="I193" s="251"/>
      <c r="J193" s="251"/>
    </row>
    <row r="194" spans="5:10" x14ac:dyDescent="0.2">
      <c r="E194" s="251"/>
      <c r="F194" s="251"/>
      <c r="I194" s="251"/>
      <c r="J194" s="251"/>
    </row>
    <row r="195" spans="5:10" x14ac:dyDescent="0.2">
      <c r="E195" s="251"/>
      <c r="F195" s="251"/>
      <c r="I195" s="251"/>
      <c r="J195" s="251"/>
    </row>
    <row r="196" spans="5:10" x14ac:dyDescent="0.2">
      <c r="E196" s="251"/>
      <c r="F196" s="251"/>
      <c r="I196" s="251"/>
      <c r="J196" s="251"/>
    </row>
    <row r="197" spans="5:10" x14ac:dyDescent="0.2">
      <c r="E197" s="251"/>
      <c r="F197" s="251"/>
      <c r="I197" s="251"/>
      <c r="J197" s="251"/>
    </row>
    <row r="198" spans="5:10" x14ac:dyDescent="0.2">
      <c r="E198" s="251"/>
      <c r="F198" s="251"/>
      <c r="I198" s="251"/>
      <c r="J198" s="251"/>
    </row>
    <row r="199" spans="5:10" x14ac:dyDescent="0.2">
      <c r="E199" s="251"/>
      <c r="F199" s="251"/>
      <c r="I199" s="251"/>
      <c r="J199" s="251"/>
    </row>
    <row r="200" spans="5:10" x14ac:dyDescent="0.2">
      <c r="E200" s="251"/>
      <c r="F200" s="251"/>
      <c r="I200" s="251"/>
      <c r="J200" s="251"/>
    </row>
    <row r="201" spans="5:10" x14ac:dyDescent="0.2">
      <c r="E201" s="251"/>
      <c r="F201" s="251"/>
      <c r="I201" s="251"/>
      <c r="J201" s="251"/>
    </row>
    <row r="202" spans="5:10" x14ac:dyDescent="0.2">
      <c r="E202" s="251"/>
      <c r="F202" s="251"/>
      <c r="I202" s="251"/>
      <c r="J202" s="251"/>
    </row>
    <row r="203" spans="5:10" x14ac:dyDescent="0.2">
      <c r="E203" s="251"/>
      <c r="F203" s="251"/>
      <c r="I203" s="251"/>
      <c r="J203" s="251"/>
    </row>
    <row r="204" spans="5:10" x14ac:dyDescent="0.2">
      <c r="E204" s="251"/>
      <c r="F204" s="251"/>
      <c r="I204" s="251"/>
      <c r="J204" s="251"/>
    </row>
    <row r="205" spans="5:10" x14ac:dyDescent="0.2">
      <c r="E205" s="251"/>
      <c r="F205" s="251"/>
      <c r="I205" s="251"/>
      <c r="J205" s="251"/>
    </row>
    <row r="206" spans="5:10" x14ac:dyDescent="0.2">
      <c r="E206" s="251"/>
      <c r="F206" s="251"/>
      <c r="I206" s="251"/>
      <c r="J206" s="251"/>
    </row>
    <row r="207" spans="5:10" x14ac:dyDescent="0.2">
      <c r="E207" s="251"/>
      <c r="F207" s="251"/>
      <c r="I207" s="251"/>
      <c r="J207" s="251"/>
    </row>
    <row r="208" spans="5:10" x14ac:dyDescent="0.2">
      <c r="E208" s="251"/>
      <c r="F208" s="251"/>
      <c r="I208" s="251"/>
      <c r="J208" s="251"/>
    </row>
    <row r="209" spans="5:10" x14ac:dyDescent="0.2">
      <c r="E209" s="251"/>
      <c r="F209" s="251"/>
      <c r="I209" s="251"/>
      <c r="J209" s="251"/>
    </row>
    <row r="210" spans="5:10" x14ac:dyDescent="0.2">
      <c r="E210" s="251"/>
      <c r="F210" s="251"/>
      <c r="I210" s="251"/>
      <c r="J210" s="251"/>
    </row>
    <row r="211" spans="5:10" x14ac:dyDescent="0.2">
      <c r="E211" s="251"/>
      <c r="F211" s="251"/>
      <c r="I211" s="251"/>
      <c r="J211" s="251"/>
    </row>
    <row r="212" spans="5:10" x14ac:dyDescent="0.2">
      <c r="E212" s="251"/>
      <c r="F212" s="251"/>
      <c r="I212" s="251"/>
      <c r="J212" s="251"/>
    </row>
    <row r="213" spans="5:10" x14ac:dyDescent="0.2">
      <c r="E213" s="251"/>
      <c r="F213" s="251"/>
      <c r="I213" s="251"/>
      <c r="J213" s="251"/>
    </row>
    <row r="214" spans="5:10" x14ac:dyDescent="0.2">
      <c r="E214" s="251"/>
      <c r="F214" s="251"/>
      <c r="I214" s="251"/>
      <c r="J214" s="251"/>
    </row>
    <row r="215" spans="5:10" x14ac:dyDescent="0.2">
      <c r="E215" s="251"/>
      <c r="F215" s="251"/>
      <c r="I215" s="251"/>
      <c r="J215" s="251"/>
    </row>
    <row r="216" spans="5:10" x14ac:dyDescent="0.2">
      <c r="E216" s="251"/>
      <c r="F216" s="251"/>
      <c r="I216" s="251"/>
      <c r="J216" s="251"/>
    </row>
    <row r="217" spans="5:10" x14ac:dyDescent="0.2">
      <c r="E217" s="251"/>
      <c r="F217" s="251"/>
      <c r="I217" s="251"/>
      <c r="J217" s="251"/>
    </row>
    <row r="218" spans="5:10" x14ac:dyDescent="0.2">
      <c r="E218" s="251"/>
      <c r="F218" s="251"/>
      <c r="I218" s="251"/>
      <c r="J218" s="251"/>
    </row>
    <row r="219" spans="5:10" x14ac:dyDescent="0.2">
      <c r="E219" s="251"/>
      <c r="F219" s="251"/>
      <c r="I219" s="251"/>
      <c r="J219" s="251"/>
    </row>
    <row r="220" spans="5:10" x14ac:dyDescent="0.2">
      <c r="E220" s="251"/>
      <c r="F220" s="251"/>
      <c r="I220" s="251"/>
      <c r="J220" s="251"/>
    </row>
    <row r="221" spans="5:10" x14ac:dyDescent="0.2">
      <c r="E221" s="251"/>
      <c r="F221" s="251"/>
      <c r="I221" s="251"/>
      <c r="J221" s="251"/>
    </row>
    <row r="222" spans="5:10" x14ac:dyDescent="0.2">
      <c r="E222" s="251"/>
      <c r="F222" s="251"/>
      <c r="I222" s="251"/>
      <c r="J222" s="251"/>
    </row>
    <row r="223" spans="5:10" x14ac:dyDescent="0.2">
      <c r="E223" s="251"/>
      <c r="F223" s="251"/>
      <c r="I223" s="251"/>
      <c r="J223" s="251"/>
    </row>
    <row r="224" spans="5:10" x14ac:dyDescent="0.2">
      <c r="E224" s="251"/>
      <c r="F224" s="251"/>
      <c r="I224" s="251"/>
      <c r="J224" s="251"/>
    </row>
    <row r="225" spans="5:10" x14ac:dyDescent="0.2">
      <c r="E225" s="251"/>
      <c r="F225" s="251"/>
      <c r="I225" s="251"/>
      <c r="J225" s="251"/>
    </row>
    <row r="226" spans="5:10" x14ac:dyDescent="0.2">
      <c r="E226" s="251"/>
      <c r="F226" s="251"/>
      <c r="I226" s="251"/>
      <c r="J226" s="251"/>
    </row>
    <row r="227" spans="5:10" x14ac:dyDescent="0.2">
      <c r="E227" s="251"/>
      <c r="F227" s="251"/>
      <c r="I227" s="251"/>
      <c r="J227" s="251"/>
    </row>
    <row r="228" spans="5:10" x14ac:dyDescent="0.2">
      <c r="E228" s="251"/>
      <c r="F228" s="251"/>
      <c r="I228" s="251"/>
      <c r="J228" s="251"/>
    </row>
    <row r="229" spans="5:10" x14ac:dyDescent="0.2">
      <c r="E229" s="251"/>
      <c r="F229" s="251"/>
      <c r="I229" s="251"/>
      <c r="J229" s="251"/>
    </row>
    <row r="230" spans="5:10" x14ac:dyDescent="0.2">
      <c r="E230" s="251"/>
      <c r="F230" s="251"/>
      <c r="I230" s="251"/>
      <c r="J230" s="251"/>
    </row>
    <row r="231" spans="5:10" x14ac:dyDescent="0.2">
      <c r="E231" s="251"/>
      <c r="F231" s="251"/>
      <c r="I231" s="251"/>
      <c r="J231" s="251"/>
    </row>
    <row r="232" spans="5:10" x14ac:dyDescent="0.2">
      <c r="E232" s="251"/>
      <c r="F232" s="251"/>
      <c r="I232" s="251"/>
      <c r="J232" s="251"/>
    </row>
    <row r="233" spans="5:10" x14ac:dyDescent="0.2">
      <c r="E233" s="251"/>
      <c r="F233" s="251"/>
      <c r="I233" s="251"/>
      <c r="J233" s="251"/>
    </row>
    <row r="234" spans="5:10" x14ac:dyDescent="0.2">
      <c r="E234" s="251"/>
      <c r="F234" s="251"/>
      <c r="I234" s="251"/>
      <c r="J234" s="251"/>
    </row>
    <row r="235" spans="5:10" x14ac:dyDescent="0.2">
      <c r="E235" s="251"/>
      <c r="F235" s="251"/>
      <c r="I235" s="251"/>
      <c r="J235" s="251"/>
    </row>
    <row r="236" spans="5:10" x14ac:dyDescent="0.2">
      <c r="E236" s="251"/>
      <c r="F236" s="251"/>
      <c r="I236" s="251"/>
      <c r="J236" s="251"/>
    </row>
    <row r="237" spans="5:10" x14ac:dyDescent="0.2">
      <c r="E237" s="251"/>
      <c r="F237" s="251"/>
      <c r="I237" s="251"/>
      <c r="J237" s="251"/>
    </row>
    <row r="238" spans="5:10" x14ac:dyDescent="0.2">
      <c r="E238" s="251"/>
      <c r="F238" s="251"/>
      <c r="I238" s="251"/>
      <c r="J238" s="251"/>
    </row>
    <row r="239" spans="5:10" x14ac:dyDescent="0.2">
      <c r="E239" s="251"/>
      <c r="F239" s="251"/>
      <c r="I239" s="251"/>
      <c r="J239" s="251"/>
    </row>
    <row r="240" spans="5:10" x14ac:dyDescent="0.2">
      <c r="E240" s="251"/>
      <c r="F240" s="251"/>
      <c r="I240" s="251"/>
      <c r="J240" s="251"/>
    </row>
    <row r="241" spans="5:10" x14ac:dyDescent="0.2">
      <c r="E241" s="251"/>
      <c r="F241" s="251"/>
      <c r="I241" s="251"/>
      <c r="J241" s="251"/>
    </row>
    <row r="242" spans="5:10" x14ac:dyDescent="0.2">
      <c r="E242" s="251"/>
      <c r="F242" s="251"/>
      <c r="I242" s="251"/>
      <c r="J242" s="251"/>
    </row>
    <row r="243" spans="5:10" x14ac:dyDescent="0.2">
      <c r="E243" s="251"/>
      <c r="F243" s="251"/>
      <c r="I243" s="251"/>
      <c r="J243" s="251"/>
    </row>
    <row r="244" spans="5:10" x14ac:dyDescent="0.2">
      <c r="E244" s="251"/>
      <c r="F244" s="251"/>
      <c r="I244" s="251"/>
      <c r="J244" s="251"/>
    </row>
    <row r="245" spans="5:10" x14ac:dyDescent="0.2">
      <c r="E245" s="251"/>
      <c r="F245" s="251"/>
      <c r="I245" s="251"/>
      <c r="J245" s="251"/>
    </row>
    <row r="246" spans="5:10" x14ac:dyDescent="0.2">
      <c r="E246" s="251"/>
      <c r="F246" s="251"/>
      <c r="I246" s="251"/>
      <c r="J246" s="251"/>
    </row>
    <row r="247" spans="5:10" x14ac:dyDescent="0.2">
      <c r="E247" s="251"/>
      <c r="F247" s="251"/>
      <c r="I247" s="251"/>
      <c r="J247" s="251"/>
    </row>
    <row r="248" spans="5:10" x14ac:dyDescent="0.2">
      <c r="E248" s="251"/>
      <c r="F248" s="251"/>
      <c r="I248" s="251"/>
      <c r="J248" s="251"/>
    </row>
    <row r="249" spans="5:10" x14ac:dyDescent="0.2">
      <c r="E249" s="251"/>
      <c r="F249" s="251"/>
      <c r="I249" s="251"/>
      <c r="J249" s="251"/>
    </row>
    <row r="250" spans="5:10" x14ac:dyDescent="0.2">
      <c r="E250" s="251"/>
      <c r="F250" s="251"/>
      <c r="I250" s="251"/>
      <c r="J250" s="251"/>
    </row>
    <row r="251" spans="5:10" x14ac:dyDescent="0.2">
      <c r="E251" s="251"/>
      <c r="F251" s="251"/>
      <c r="I251" s="251"/>
      <c r="J251" s="251"/>
    </row>
    <row r="252" spans="5:10" x14ac:dyDescent="0.2">
      <c r="E252" s="251"/>
      <c r="F252" s="251"/>
      <c r="I252" s="251"/>
      <c r="J252" s="251"/>
    </row>
    <row r="253" spans="5:10" x14ac:dyDescent="0.2">
      <c r="E253" s="251"/>
      <c r="F253" s="251"/>
      <c r="I253" s="251"/>
      <c r="J253" s="251"/>
    </row>
    <row r="254" spans="5:10" x14ac:dyDescent="0.2">
      <c r="E254" s="251"/>
      <c r="F254" s="251"/>
      <c r="I254" s="251"/>
      <c r="J254" s="251"/>
    </row>
    <row r="255" spans="5:10" x14ac:dyDescent="0.2">
      <c r="E255" s="251"/>
      <c r="F255" s="251"/>
      <c r="I255" s="251"/>
      <c r="J255" s="251"/>
    </row>
    <row r="256" spans="5:10" x14ac:dyDescent="0.2">
      <c r="E256" s="251"/>
      <c r="F256" s="251"/>
      <c r="I256" s="251"/>
      <c r="J256" s="251"/>
    </row>
    <row r="257" spans="5:10" x14ac:dyDescent="0.2">
      <c r="E257" s="251"/>
      <c r="F257" s="251"/>
      <c r="I257" s="251"/>
      <c r="J257" s="251"/>
    </row>
    <row r="258" spans="5:10" x14ac:dyDescent="0.2">
      <c r="E258" s="251"/>
      <c r="F258" s="251"/>
      <c r="I258" s="251"/>
      <c r="J258" s="251"/>
    </row>
    <row r="259" spans="5:10" x14ac:dyDescent="0.2">
      <c r="E259" s="251"/>
      <c r="F259" s="251"/>
      <c r="I259" s="251"/>
      <c r="J259" s="251"/>
    </row>
    <row r="260" spans="5:10" x14ac:dyDescent="0.2">
      <c r="E260" s="251"/>
      <c r="F260" s="251"/>
      <c r="I260" s="251"/>
      <c r="J260" s="251"/>
    </row>
    <row r="261" spans="5:10" x14ac:dyDescent="0.2">
      <c r="E261" s="251"/>
      <c r="F261" s="251"/>
      <c r="I261" s="251"/>
      <c r="J261" s="251"/>
    </row>
    <row r="262" spans="5:10" x14ac:dyDescent="0.2">
      <c r="E262" s="251"/>
      <c r="F262" s="251"/>
      <c r="I262" s="251"/>
      <c r="J262" s="251"/>
    </row>
    <row r="263" spans="5:10" x14ac:dyDescent="0.2">
      <c r="E263" s="251"/>
      <c r="F263" s="251"/>
      <c r="I263" s="251"/>
      <c r="J263" s="251"/>
    </row>
    <row r="264" spans="5:10" x14ac:dyDescent="0.2">
      <c r="E264" s="251"/>
      <c r="F264" s="251"/>
      <c r="I264" s="251"/>
      <c r="J264" s="251"/>
    </row>
    <row r="265" spans="5:10" x14ac:dyDescent="0.2">
      <c r="E265" s="251"/>
      <c r="F265" s="251"/>
      <c r="I265" s="251"/>
      <c r="J265" s="251"/>
    </row>
    <row r="266" spans="5:10" x14ac:dyDescent="0.2">
      <c r="E266" s="251"/>
      <c r="F266" s="251"/>
      <c r="I266" s="251"/>
      <c r="J266" s="251"/>
    </row>
    <row r="267" spans="5:10" x14ac:dyDescent="0.2">
      <c r="E267" s="251"/>
      <c r="F267" s="251"/>
      <c r="I267" s="251"/>
      <c r="J267" s="251"/>
    </row>
    <row r="268" spans="5:10" x14ac:dyDescent="0.2">
      <c r="E268" s="251"/>
      <c r="F268" s="251"/>
      <c r="I268" s="251"/>
      <c r="J268" s="251"/>
    </row>
    <row r="269" spans="5:10" x14ac:dyDescent="0.2">
      <c r="E269" s="251"/>
      <c r="F269" s="251"/>
      <c r="I269" s="251"/>
      <c r="J269" s="251"/>
    </row>
    <row r="270" spans="5:10" x14ac:dyDescent="0.2">
      <c r="E270" s="251"/>
      <c r="F270" s="251"/>
      <c r="I270" s="251"/>
      <c r="J270" s="251"/>
    </row>
    <row r="271" spans="5:10" x14ac:dyDescent="0.2">
      <c r="E271" s="251"/>
      <c r="F271" s="251"/>
      <c r="I271" s="251"/>
      <c r="J271" s="251"/>
    </row>
    <row r="272" spans="5:10" x14ac:dyDescent="0.2">
      <c r="E272" s="251"/>
      <c r="F272" s="251"/>
      <c r="I272" s="251"/>
      <c r="J272" s="251"/>
    </row>
    <row r="273" spans="5:10" x14ac:dyDescent="0.2">
      <c r="E273" s="251"/>
      <c r="F273" s="251"/>
      <c r="I273" s="251"/>
      <c r="J273" s="251"/>
    </row>
    <row r="274" spans="5:10" x14ac:dyDescent="0.2">
      <c r="E274" s="251"/>
      <c r="F274" s="251"/>
      <c r="I274" s="251"/>
      <c r="J274" s="251"/>
    </row>
    <row r="275" spans="5:10" x14ac:dyDescent="0.2">
      <c r="E275" s="251"/>
      <c r="F275" s="251"/>
      <c r="I275" s="251"/>
      <c r="J275" s="251"/>
    </row>
    <row r="276" spans="5:10" x14ac:dyDescent="0.2">
      <c r="E276" s="251"/>
      <c r="F276" s="251"/>
      <c r="I276" s="251"/>
      <c r="J276" s="251"/>
    </row>
    <row r="277" spans="5:10" x14ac:dyDescent="0.2">
      <c r="E277" s="251"/>
      <c r="F277" s="251"/>
      <c r="I277" s="251"/>
      <c r="J277" s="251"/>
    </row>
    <row r="278" spans="5:10" x14ac:dyDescent="0.2">
      <c r="E278" s="251"/>
      <c r="F278" s="251"/>
      <c r="I278" s="251"/>
      <c r="J278" s="251"/>
    </row>
    <row r="279" spans="5:10" x14ac:dyDescent="0.2">
      <c r="E279" s="251"/>
      <c r="F279" s="251"/>
      <c r="I279" s="251"/>
      <c r="J279" s="251"/>
    </row>
    <row r="280" spans="5:10" x14ac:dyDescent="0.2">
      <c r="E280" s="251"/>
      <c r="F280" s="251"/>
      <c r="I280" s="251"/>
      <c r="J280" s="251"/>
    </row>
    <row r="281" spans="5:10" x14ac:dyDescent="0.2">
      <c r="E281" s="251"/>
      <c r="F281" s="251"/>
      <c r="I281" s="251"/>
      <c r="J281" s="251"/>
    </row>
    <row r="282" spans="5:10" x14ac:dyDescent="0.2">
      <c r="E282" s="251"/>
      <c r="F282" s="251"/>
      <c r="I282" s="251"/>
      <c r="J282" s="251"/>
    </row>
    <row r="283" spans="5:10" x14ac:dyDescent="0.2">
      <c r="E283" s="251"/>
      <c r="F283" s="251"/>
      <c r="I283" s="251"/>
      <c r="J283" s="251"/>
    </row>
    <row r="284" spans="5:10" x14ac:dyDescent="0.2">
      <c r="E284" s="251"/>
      <c r="F284" s="251"/>
      <c r="I284" s="251"/>
      <c r="J284" s="251"/>
    </row>
    <row r="285" spans="5:10" x14ac:dyDescent="0.2">
      <c r="E285" s="251"/>
      <c r="F285" s="251"/>
      <c r="I285" s="251"/>
      <c r="J285" s="251"/>
    </row>
    <row r="286" spans="5:10" x14ac:dyDescent="0.2">
      <c r="E286" s="251"/>
      <c r="F286" s="251"/>
      <c r="I286" s="251"/>
      <c r="J286" s="251"/>
    </row>
    <row r="287" spans="5:10" x14ac:dyDescent="0.2">
      <c r="E287" s="251"/>
      <c r="F287" s="251"/>
      <c r="I287" s="251"/>
      <c r="J287" s="251"/>
    </row>
    <row r="288" spans="5:10" x14ac:dyDescent="0.2">
      <c r="E288" s="251"/>
      <c r="F288" s="251"/>
      <c r="I288" s="251"/>
      <c r="J288" s="251"/>
    </row>
    <row r="289" spans="5:10" x14ac:dyDescent="0.2">
      <c r="E289" s="251"/>
      <c r="F289" s="251"/>
      <c r="I289" s="251"/>
      <c r="J289" s="251"/>
    </row>
    <row r="290" spans="5:10" x14ac:dyDescent="0.2">
      <c r="E290" s="251"/>
      <c r="F290" s="251"/>
      <c r="I290" s="251"/>
      <c r="J290" s="251"/>
    </row>
    <row r="291" spans="5:10" x14ac:dyDescent="0.2">
      <c r="E291" s="251"/>
      <c r="F291" s="251"/>
      <c r="I291" s="251"/>
      <c r="J291" s="251"/>
    </row>
    <row r="292" spans="5:10" x14ac:dyDescent="0.2">
      <c r="I292" s="251"/>
      <c r="J292" s="251"/>
    </row>
    <row r="293" spans="5:10" x14ac:dyDescent="0.2">
      <c r="I293" s="251"/>
      <c r="J293" s="251"/>
    </row>
    <row r="294" spans="5:10" x14ac:dyDescent="0.2">
      <c r="I294" s="251"/>
      <c r="J294" s="251"/>
    </row>
    <row r="295" spans="5:10" x14ac:dyDescent="0.2">
      <c r="I295" s="251"/>
      <c r="J295" s="251"/>
    </row>
    <row r="296" spans="5:10" x14ac:dyDescent="0.2">
      <c r="I296" s="251"/>
      <c r="J296" s="251"/>
    </row>
    <row r="297" spans="5:10" x14ac:dyDescent="0.2">
      <c r="I297" s="251"/>
      <c r="J297" s="251"/>
    </row>
    <row r="298" spans="5:10" x14ac:dyDescent="0.2">
      <c r="I298" s="251"/>
      <c r="J298" s="251"/>
    </row>
    <row r="299" spans="5:10" x14ac:dyDescent="0.2">
      <c r="I299" s="251"/>
      <c r="J299" s="251"/>
    </row>
    <row r="300" spans="5:10" x14ac:dyDescent="0.2">
      <c r="I300" s="251"/>
      <c r="J300" s="251"/>
    </row>
    <row r="301" spans="5:10" x14ac:dyDescent="0.2">
      <c r="I301" s="251"/>
      <c r="J301" s="251"/>
    </row>
  </sheetData>
  <mergeCells count="19">
    <mergeCell ref="A45:I45"/>
    <mergeCell ref="A30:J30"/>
    <mergeCell ref="A4:J4"/>
    <mergeCell ref="B5:J5"/>
    <mergeCell ref="B31:J31"/>
    <mergeCell ref="A41:B41"/>
    <mergeCell ref="B39:J39"/>
    <mergeCell ref="B35:J35"/>
    <mergeCell ref="B25:J25"/>
    <mergeCell ref="A1:J1"/>
    <mergeCell ref="I2:J2"/>
    <mergeCell ref="E2:F2"/>
    <mergeCell ref="A29:B29"/>
    <mergeCell ref="A2:A3"/>
    <mergeCell ref="B2:B3"/>
    <mergeCell ref="C2:D2"/>
    <mergeCell ref="G2:H2"/>
    <mergeCell ref="B9:J9"/>
    <mergeCell ref="B17:J17"/>
  </mergeCells>
  <pageMargins left="0.7" right="0.7" top="0.75" bottom="0.75" header="0.3" footer="0.3"/>
  <pageSetup paperSize="9" scale="71" orientation="portrait"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1:J27"/>
  <sheetViews>
    <sheetView zoomScale="115" zoomScaleNormal="115" zoomScaleSheetLayoutView="120" workbookViewId="0">
      <selection sqref="A1:XFD1048576"/>
    </sheetView>
  </sheetViews>
  <sheetFormatPr defaultRowHeight="12.75" x14ac:dyDescent="0.2"/>
  <cols>
    <col min="1" max="1" width="7.140625" style="251" bestFit="1" customWidth="1"/>
    <col min="2" max="2" width="18.7109375" style="251" customWidth="1"/>
    <col min="3" max="3" width="11.140625" style="251" bestFit="1" customWidth="1"/>
    <col min="4" max="5" width="12.85546875" style="251" customWidth="1"/>
    <col min="6" max="6" width="9.85546875" style="251" customWidth="1"/>
    <col min="7" max="7" width="7.7109375" style="251" bestFit="1" customWidth="1"/>
    <col min="8" max="8" width="9" style="251" bestFit="1" customWidth="1"/>
    <col min="9" max="9" width="10.7109375" style="251" customWidth="1"/>
    <col min="10" max="10" width="8.42578125" style="251" bestFit="1" customWidth="1"/>
    <col min="11" max="16384" width="9.140625" style="251"/>
  </cols>
  <sheetData>
    <row r="1" spans="1:10" ht="15" customHeight="1" x14ac:dyDescent="0.25">
      <c r="A1" s="513" t="s">
        <v>1082</v>
      </c>
      <c r="B1" s="513"/>
      <c r="C1" s="513"/>
      <c r="D1" s="513"/>
      <c r="E1" s="513"/>
      <c r="F1" s="513"/>
      <c r="G1" s="513"/>
      <c r="H1" s="513"/>
      <c r="I1" s="513"/>
      <c r="J1" s="513"/>
    </row>
    <row r="2" spans="1:10" ht="15" customHeight="1" x14ac:dyDescent="0.2">
      <c r="A2" s="471" t="s">
        <v>1060</v>
      </c>
      <c r="B2" s="514" t="s">
        <v>1081</v>
      </c>
      <c r="C2" s="499" t="s">
        <v>70</v>
      </c>
      <c r="D2" s="500"/>
      <c r="E2" s="499">
        <v>43009</v>
      </c>
      <c r="F2" s="500"/>
      <c r="G2" s="499">
        <v>43344</v>
      </c>
      <c r="H2" s="500"/>
      <c r="I2" s="499">
        <v>43374</v>
      </c>
      <c r="J2" s="500"/>
    </row>
    <row r="3" spans="1:10" ht="38.25" x14ac:dyDescent="0.2">
      <c r="A3" s="471"/>
      <c r="B3" s="515"/>
      <c r="C3" s="280" t="s">
        <v>1002</v>
      </c>
      <c r="D3" s="194" t="s">
        <v>981</v>
      </c>
      <c r="E3" s="280" t="s">
        <v>1002</v>
      </c>
      <c r="F3" s="194" t="s">
        <v>981</v>
      </c>
      <c r="G3" s="280" t="s">
        <v>1002</v>
      </c>
      <c r="H3" s="280" t="s">
        <v>1080</v>
      </c>
      <c r="I3" s="280" t="s">
        <v>984</v>
      </c>
      <c r="J3" s="194" t="s">
        <v>981</v>
      </c>
    </row>
    <row r="4" spans="1:10" ht="15" customHeight="1" x14ac:dyDescent="0.2">
      <c r="A4" s="516" t="s">
        <v>944</v>
      </c>
      <c r="B4" s="517"/>
      <c r="C4" s="517"/>
      <c r="D4" s="517"/>
      <c r="E4" s="517"/>
      <c r="F4" s="517"/>
      <c r="G4" s="517"/>
      <c r="H4" s="517"/>
      <c r="I4" s="517"/>
      <c r="J4" s="518"/>
    </row>
    <row r="5" spans="1:10" x14ac:dyDescent="0.2">
      <c r="A5" s="285">
        <v>1</v>
      </c>
      <c r="B5" s="270" t="s">
        <v>1079</v>
      </c>
      <c r="C5" s="272">
        <v>313.28000000000003</v>
      </c>
      <c r="D5" s="272">
        <v>479.91604499999994</v>
      </c>
      <c r="E5" s="272">
        <v>8.6400000000000023</v>
      </c>
      <c r="F5" s="272">
        <v>12.813219999999999</v>
      </c>
      <c r="G5" s="272">
        <v>19.240000000000002</v>
      </c>
      <c r="H5" s="272">
        <v>32.723369999999996</v>
      </c>
      <c r="I5" s="272">
        <v>26.92</v>
      </c>
      <c r="J5" s="272">
        <v>49.311855000000001</v>
      </c>
    </row>
    <row r="6" spans="1:10" x14ac:dyDescent="0.2">
      <c r="A6" s="285">
        <v>2</v>
      </c>
      <c r="B6" s="270" t="s">
        <v>1046</v>
      </c>
      <c r="C6" s="272">
        <v>8658.6649999999991</v>
      </c>
      <c r="D6" s="272">
        <v>39702.57129</v>
      </c>
      <c r="E6" s="272">
        <v>654.16</v>
      </c>
      <c r="F6" s="272">
        <v>2971.9017600000002</v>
      </c>
      <c r="G6" s="272">
        <v>1058.4299999999998</v>
      </c>
      <c r="H6" s="272">
        <v>5002.3659100000004</v>
      </c>
      <c r="I6" s="272">
        <v>1679.9549999999999</v>
      </c>
      <c r="J6" s="272">
        <v>8740.2942999999996</v>
      </c>
    </row>
    <row r="7" spans="1:10" x14ac:dyDescent="0.2">
      <c r="A7" s="285">
        <v>3</v>
      </c>
      <c r="B7" s="270" t="s">
        <v>1078</v>
      </c>
      <c r="C7" s="272">
        <v>9519.0700000000015</v>
      </c>
      <c r="D7" s="272">
        <v>36880.692500000005</v>
      </c>
      <c r="E7" s="272">
        <v>1505.4500000000003</v>
      </c>
      <c r="F7" s="272">
        <v>7748.5035599999992</v>
      </c>
      <c r="G7" s="272">
        <v>813.26000000000022</v>
      </c>
      <c r="H7" s="272">
        <v>3231.2019699999996</v>
      </c>
      <c r="I7" s="272">
        <v>996.37000000000012</v>
      </c>
      <c r="J7" s="272">
        <v>4099.1279199999999</v>
      </c>
    </row>
    <row r="8" spans="1:10" x14ac:dyDescent="0.2">
      <c r="A8" s="285">
        <f t="shared" ref="A8:A21" si="0">A7+1</f>
        <v>4</v>
      </c>
      <c r="B8" s="270" t="s">
        <v>1077</v>
      </c>
      <c r="C8" s="272">
        <v>11662.81</v>
      </c>
      <c r="D8" s="272">
        <v>18197.340790000002</v>
      </c>
      <c r="E8" s="272">
        <v>443.20000000000005</v>
      </c>
      <c r="F8" s="272">
        <v>676.21611000000007</v>
      </c>
      <c r="G8" s="272">
        <v>713.66</v>
      </c>
      <c r="H8" s="272">
        <v>1215.3341050000001</v>
      </c>
      <c r="I8" s="286">
        <v>903.17000000000007</v>
      </c>
      <c r="J8" s="272">
        <v>1618.3918100000001</v>
      </c>
    </row>
    <row r="9" spans="1:10" x14ac:dyDescent="0.2">
      <c r="A9" s="285">
        <f t="shared" si="0"/>
        <v>5</v>
      </c>
      <c r="B9" s="270" t="s">
        <v>1076</v>
      </c>
      <c r="C9" s="272">
        <v>1938.8500000000004</v>
      </c>
      <c r="D9" s="272">
        <v>9680.4681100000016</v>
      </c>
      <c r="E9" s="272">
        <v>257.79000000000002</v>
      </c>
      <c r="F9" s="272">
        <v>1250.6600000000001</v>
      </c>
      <c r="G9" s="272">
        <v>244.16</v>
      </c>
      <c r="H9" s="272">
        <v>1230.8147200000003</v>
      </c>
      <c r="I9" s="272">
        <v>384.2</v>
      </c>
      <c r="J9" s="272">
        <v>2129.18768</v>
      </c>
    </row>
    <row r="10" spans="1:10" x14ac:dyDescent="0.2">
      <c r="A10" s="285">
        <f t="shared" si="0"/>
        <v>6</v>
      </c>
      <c r="B10" s="270" t="s">
        <v>1075</v>
      </c>
      <c r="C10" s="272">
        <v>17687.379999999997</v>
      </c>
      <c r="D10" s="272">
        <v>74298.785789999994</v>
      </c>
      <c r="E10" s="272">
        <v>0</v>
      </c>
      <c r="F10" s="272">
        <v>9393.6630099999984</v>
      </c>
      <c r="G10" s="272">
        <v>2228.8999999999996</v>
      </c>
      <c r="H10" s="272">
        <v>9624.44902</v>
      </c>
      <c r="I10" s="272">
        <v>2853.41</v>
      </c>
      <c r="J10" s="272">
        <v>12943.286945</v>
      </c>
    </row>
    <row r="11" spans="1:10" x14ac:dyDescent="0.2">
      <c r="A11" s="285">
        <f t="shared" si="0"/>
        <v>7</v>
      </c>
      <c r="B11" s="270" t="s">
        <v>1074</v>
      </c>
      <c r="C11" s="272">
        <v>3743.9299999999994</v>
      </c>
      <c r="D11" s="272">
        <v>33696.591805000004</v>
      </c>
      <c r="E11" s="272">
        <v>553.59999999999991</v>
      </c>
      <c r="F11" s="272">
        <v>4480.5108199999995</v>
      </c>
      <c r="G11" s="272">
        <v>462.90499999999992</v>
      </c>
      <c r="H11" s="272">
        <v>4330.4671150000004</v>
      </c>
      <c r="I11" s="272">
        <v>634.03</v>
      </c>
      <c r="J11" s="272">
        <v>6267.907655</v>
      </c>
    </row>
    <row r="12" spans="1:10" x14ac:dyDescent="0.2">
      <c r="A12" s="285">
        <f t="shared" si="0"/>
        <v>8</v>
      </c>
      <c r="B12" s="270" t="s">
        <v>1073</v>
      </c>
      <c r="C12" s="272">
        <v>651.68399999999997</v>
      </c>
      <c r="D12" s="272">
        <v>11948.863755</v>
      </c>
      <c r="E12" s="272">
        <v>96.608999999999995</v>
      </c>
      <c r="F12" s="272">
        <v>1838.1928800000001</v>
      </c>
      <c r="G12" s="272">
        <v>73.058999999999997</v>
      </c>
      <c r="H12" s="272">
        <v>1418.5584150000002</v>
      </c>
      <c r="I12" s="272">
        <v>100.58099999999999</v>
      </c>
      <c r="J12" s="272">
        <v>1994.7382049999999</v>
      </c>
    </row>
    <row r="13" spans="1:10" x14ac:dyDescent="0.2">
      <c r="A13" s="285">
        <f t="shared" si="0"/>
        <v>9</v>
      </c>
      <c r="B13" s="270" t="s">
        <v>1072</v>
      </c>
      <c r="C13" s="272">
        <v>859.17599999999993</v>
      </c>
      <c r="D13" s="272">
        <v>4876.3686900000012</v>
      </c>
      <c r="E13" s="272">
        <v>222.12799999999999</v>
      </c>
      <c r="F13" s="272">
        <v>971.80092000000013</v>
      </c>
      <c r="G13" s="272">
        <v>114.28800000000001</v>
      </c>
      <c r="H13" s="272">
        <v>658.58132000000001</v>
      </c>
      <c r="I13" s="272">
        <v>223.10799999999998</v>
      </c>
      <c r="J13" s="272">
        <v>1315.4793800000002</v>
      </c>
    </row>
    <row r="14" spans="1:10" x14ac:dyDescent="0.2">
      <c r="A14" s="285">
        <f t="shared" si="0"/>
        <v>10</v>
      </c>
      <c r="B14" s="270" t="s">
        <v>1071</v>
      </c>
      <c r="C14" s="272">
        <v>206.64999999999998</v>
      </c>
      <c r="D14" s="272">
        <v>231.79889999999997</v>
      </c>
      <c r="E14" s="272">
        <v>6.9999999999999993E-2</v>
      </c>
      <c r="F14" s="272">
        <v>9.7860000000000003E-2</v>
      </c>
      <c r="G14" s="272">
        <v>15.72</v>
      </c>
      <c r="H14" s="272">
        <v>15.758659999999999</v>
      </c>
      <c r="I14" s="272">
        <v>22.82</v>
      </c>
      <c r="J14" s="272">
        <v>10.988429999999999</v>
      </c>
    </row>
    <row r="15" spans="1:10" x14ac:dyDescent="0.2">
      <c r="A15" s="285">
        <f t="shared" si="0"/>
        <v>11</v>
      </c>
      <c r="B15" s="270" t="s">
        <v>1070</v>
      </c>
      <c r="C15" s="272" t="s">
        <v>967</v>
      </c>
      <c r="D15" s="272" t="s">
        <v>967</v>
      </c>
      <c r="E15" s="272">
        <v>0.27900000000000008</v>
      </c>
      <c r="F15" s="272">
        <v>12.242959999999998</v>
      </c>
      <c r="G15" s="272" t="s">
        <v>967</v>
      </c>
      <c r="H15" s="272" t="s">
        <v>967</v>
      </c>
      <c r="I15" s="272" t="s">
        <v>967</v>
      </c>
      <c r="J15" s="272" t="s">
        <v>967</v>
      </c>
    </row>
    <row r="16" spans="1:10" x14ac:dyDescent="0.2">
      <c r="A16" s="285">
        <f t="shared" si="0"/>
        <v>12</v>
      </c>
      <c r="B16" s="270" t="s">
        <v>1069</v>
      </c>
      <c r="C16" s="272">
        <v>7614.28</v>
      </c>
      <c r="D16" s="272">
        <v>30884.67081</v>
      </c>
      <c r="E16" s="272">
        <v>706.8599999999999</v>
      </c>
      <c r="F16" s="272">
        <v>2722.4634199999991</v>
      </c>
      <c r="G16" s="272">
        <v>703.39999999999986</v>
      </c>
      <c r="H16" s="272">
        <v>2929.55159</v>
      </c>
      <c r="I16" s="272">
        <v>734.3</v>
      </c>
      <c r="J16" s="272">
        <v>3068.6848899999995</v>
      </c>
    </row>
    <row r="17" spans="1:10" x14ac:dyDescent="0.2">
      <c r="A17" s="285">
        <f t="shared" si="0"/>
        <v>13</v>
      </c>
      <c r="B17" s="270" t="s">
        <v>1068</v>
      </c>
      <c r="C17" s="272">
        <v>0.02</v>
      </c>
      <c r="D17" s="272">
        <v>6.0859999999999997E-2</v>
      </c>
      <c r="E17" s="272">
        <v>9.9999999999999992E-2</v>
      </c>
      <c r="F17" s="272">
        <v>0.36154000000000008</v>
      </c>
      <c r="G17" s="272">
        <v>0.02</v>
      </c>
      <c r="H17" s="272">
        <v>6.0859999999999997E-2</v>
      </c>
      <c r="I17" s="258">
        <v>0</v>
      </c>
      <c r="J17" s="258">
        <v>0</v>
      </c>
    </row>
    <row r="18" spans="1:10" x14ac:dyDescent="0.2">
      <c r="A18" s="285">
        <f t="shared" si="0"/>
        <v>14</v>
      </c>
      <c r="B18" s="270" t="s">
        <v>1067</v>
      </c>
      <c r="C18" s="272">
        <v>9420.4399999999987</v>
      </c>
      <c r="D18" s="272">
        <v>32962.930349999995</v>
      </c>
      <c r="E18" s="272">
        <v>1374.9600000000003</v>
      </c>
      <c r="F18" s="272">
        <v>3999.3796099999995</v>
      </c>
      <c r="G18" s="272">
        <v>1116.33</v>
      </c>
      <c r="H18" s="272">
        <v>3677.7504499999995</v>
      </c>
      <c r="I18" s="272">
        <v>1916.67</v>
      </c>
      <c r="J18" s="272">
        <v>6288.8443299999999</v>
      </c>
    </row>
    <row r="19" spans="1:10" x14ac:dyDescent="0.2">
      <c r="A19" s="285">
        <f t="shared" si="0"/>
        <v>15</v>
      </c>
      <c r="B19" s="270" t="s">
        <v>1066</v>
      </c>
      <c r="C19" s="272">
        <v>4454.8700000000008</v>
      </c>
      <c r="D19" s="272">
        <v>33643.220144999999</v>
      </c>
      <c r="E19" s="272">
        <v>611.87000000000012</v>
      </c>
      <c r="F19" s="272">
        <v>4098.1092250000002</v>
      </c>
      <c r="G19" s="272">
        <v>551.27</v>
      </c>
      <c r="H19" s="272">
        <v>4088.8711949999997</v>
      </c>
      <c r="I19" s="272">
        <v>628.84000000000015</v>
      </c>
      <c r="J19" s="272">
        <v>4767.3591349999997</v>
      </c>
    </row>
    <row r="20" spans="1:10" x14ac:dyDescent="0.2">
      <c r="A20" s="285">
        <f t="shared" si="0"/>
        <v>16</v>
      </c>
      <c r="B20" s="270" t="s">
        <v>1065</v>
      </c>
      <c r="C20" s="272">
        <v>1051.3600000000001</v>
      </c>
      <c r="D20" s="272">
        <v>7425.9347800000005</v>
      </c>
      <c r="E20" s="272">
        <v>72.540000000000006</v>
      </c>
      <c r="F20" s="272">
        <v>533.52797999999996</v>
      </c>
      <c r="G20" s="272">
        <v>115.36000000000001</v>
      </c>
      <c r="H20" s="272">
        <v>767.65020000000004</v>
      </c>
      <c r="I20" s="272">
        <v>107.37</v>
      </c>
      <c r="J20" s="272">
        <v>720.78847999999994</v>
      </c>
    </row>
    <row r="21" spans="1:10" x14ac:dyDescent="0.2">
      <c r="A21" s="285">
        <f t="shared" si="0"/>
        <v>17</v>
      </c>
      <c r="B21" s="270" t="s">
        <v>1064</v>
      </c>
      <c r="C21" s="272">
        <v>165.07999999999998</v>
      </c>
      <c r="D21" s="272">
        <v>307.79647000000006</v>
      </c>
      <c r="E21" s="272">
        <v>59.119999999999983</v>
      </c>
      <c r="F21" s="272">
        <v>100.35890999999999</v>
      </c>
      <c r="G21" s="272">
        <v>11.86</v>
      </c>
      <c r="H21" s="272">
        <v>24.064339999999998</v>
      </c>
      <c r="I21" s="272">
        <v>5.2600000000000007</v>
      </c>
      <c r="J21" s="272">
        <v>10.758280000000001</v>
      </c>
    </row>
    <row r="22" spans="1:10" x14ac:dyDescent="0.2">
      <c r="A22" s="284"/>
      <c r="B22" s="265" t="s">
        <v>156</v>
      </c>
      <c r="C22" s="274">
        <f t="shared" ref="C22:J22" si="1">SUM(C5:C21)</f>
        <v>77947.544999999984</v>
      </c>
      <c r="D22" s="274">
        <f t="shared" si="1"/>
        <v>335218.01108999999</v>
      </c>
      <c r="E22" s="274">
        <f t="shared" si="1"/>
        <v>6567.3760000000002</v>
      </c>
      <c r="F22" s="274">
        <f t="shared" si="1"/>
        <v>40810.803784999996</v>
      </c>
      <c r="G22" s="274">
        <f t="shared" si="1"/>
        <v>8241.862000000001</v>
      </c>
      <c r="H22" s="274">
        <f t="shared" si="1"/>
        <v>38248.203240000003</v>
      </c>
      <c r="I22" s="274">
        <f t="shared" si="1"/>
        <v>11217.004000000001</v>
      </c>
      <c r="J22" s="274">
        <f t="shared" si="1"/>
        <v>54025.149294999996</v>
      </c>
    </row>
    <row r="23" spans="1:10" x14ac:dyDescent="0.2">
      <c r="A23" s="512" t="s">
        <v>945</v>
      </c>
      <c r="B23" s="512"/>
      <c r="C23" s="512"/>
      <c r="D23" s="512"/>
      <c r="E23" s="512"/>
      <c r="F23" s="512"/>
      <c r="G23" s="512"/>
      <c r="H23" s="512"/>
      <c r="I23" s="512"/>
      <c r="J23" s="512"/>
    </row>
    <row r="24" spans="1:10" x14ac:dyDescent="0.2">
      <c r="A24" s="283">
        <v>1</v>
      </c>
      <c r="B24" s="265" t="s">
        <v>1063</v>
      </c>
      <c r="C24" s="230">
        <v>30.93</v>
      </c>
      <c r="D24" s="230">
        <v>132.94</v>
      </c>
      <c r="E24" s="230" t="s">
        <v>967</v>
      </c>
      <c r="F24" s="230" t="s">
        <v>967</v>
      </c>
      <c r="G24" s="273">
        <v>2.96</v>
      </c>
      <c r="H24" s="206">
        <v>13.19</v>
      </c>
      <c r="I24" s="230">
        <v>9</v>
      </c>
      <c r="J24" s="230">
        <v>40.98</v>
      </c>
    </row>
    <row r="25" spans="1:10" x14ac:dyDescent="0.2">
      <c r="A25" s="256" t="str">
        <f>'66'!A13</f>
        <v>$ indicates as on Oct. 31, 2018</v>
      </c>
      <c r="B25" s="281"/>
      <c r="I25" s="251" t="s">
        <v>958</v>
      </c>
    </row>
    <row r="26" spans="1:10" x14ac:dyDescent="0.2">
      <c r="A26" s="282" t="s">
        <v>1062</v>
      </c>
      <c r="B26" s="281"/>
      <c r="G26" s="251" t="s">
        <v>958</v>
      </c>
      <c r="H26" s="251" t="s">
        <v>958</v>
      </c>
    </row>
    <row r="27" spans="1:10" x14ac:dyDescent="0.2">
      <c r="A27" s="281" t="s">
        <v>987</v>
      </c>
      <c r="B27" s="281"/>
      <c r="E27" s="251" t="s">
        <v>958</v>
      </c>
    </row>
  </sheetData>
  <mergeCells count="9">
    <mergeCell ref="A23:J23"/>
    <mergeCell ref="A1:J1"/>
    <mergeCell ref="I2:J2"/>
    <mergeCell ref="E2:F2"/>
    <mergeCell ref="A2:A3"/>
    <mergeCell ref="B2:B3"/>
    <mergeCell ref="C2:D2"/>
    <mergeCell ref="G2:H2"/>
    <mergeCell ref="A4:J4"/>
  </mergeCells>
  <pageMargins left="0.7" right="0.7" top="0.75" bottom="0.75" header="0.3" footer="0.3"/>
  <pageSetup paperSize="9" scale="82" orientation="portrait"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J29"/>
  <sheetViews>
    <sheetView zoomScale="115" zoomScaleNormal="115" zoomScaleSheetLayoutView="110" workbookViewId="0">
      <selection sqref="A1:XFD1048576"/>
    </sheetView>
  </sheetViews>
  <sheetFormatPr defaultRowHeight="12.75" x14ac:dyDescent="0.2"/>
  <cols>
    <col min="1" max="1" width="5.7109375" style="198" bestFit="1" customWidth="1"/>
    <col min="2" max="2" width="20.42578125" style="198" customWidth="1"/>
    <col min="3" max="3" width="11.42578125" style="198" customWidth="1"/>
    <col min="4" max="4" width="13.85546875" style="198" customWidth="1"/>
    <col min="5" max="5" width="16.85546875" style="198" customWidth="1"/>
    <col min="6" max="6" width="13.28515625" style="198" customWidth="1"/>
    <col min="7" max="7" width="11.140625" style="198" customWidth="1"/>
    <col min="8" max="8" width="12.85546875" style="198" customWidth="1"/>
    <col min="9" max="9" width="11.140625" style="198" customWidth="1"/>
    <col min="10" max="10" width="15.42578125" style="198" customWidth="1"/>
    <col min="11" max="16384" width="9.140625" style="198"/>
  </cols>
  <sheetData>
    <row r="1" spans="1:10" ht="15" x14ac:dyDescent="0.2">
      <c r="A1" s="307" t="s">
        <v>1103</v>
      </c>
      <c r="B1" s="307"/>
      <c r="C1" s="307"/>
      <c r="D1" s="307"/>
      <c r="E1" s="307"/>
      <c r="F1" s="307"/>
      <c r="G1" s="307"/>
      <c r="H1" s="307"/>
      <c r="I1" s="307"/>
      <c r="J1" s="307"/>
    </row>
    <row r="2" spans="1:10" x14ac:dyDescent="0.2">
      <c r="A2" s="471" t="s">
        <v>1060</v>
      </c>
      <c r="B2" s="471" t="s">
        <v>1059</v>
      </c>
      <c r="C2" s="499" t="s">
        <v>70</v>
      </c>
      <c r="D2" s="500"/>
      <c r="E2" s="499">
        <v>43009</v>
      </c>
      <c r="F2" s="500"/>
      <c r="G2" s="499">
        <v>43344</v>
      </c>
      <c r="H2" s="500"/>
      <c r="I2" s="499">
        <v>43374</v>
      </c>
      <c r="J2" s="500"/>
    </row>
    <row r="3" spans="1:10" ht="25.5" x14ac:dyDescent="0.2">
      <c r="A3" s="526"/>
      <c r="B3" s="526"/>
      <c r="C3" s="306" t="s">
        <v>994</v>
      </c>
      <c r="D3" s="221" t="s">
        <v>981</v>
      </c>
      <c r="E3" s="306" t="s">
        <v>994</v>
      </c>
      <c r="F3" s="221" t="s">
        <v>981</v>
      </c>
      <c r="G3" s="306" t="s">
        <v>994</v>
      </c>
      <c r="H3" s="221" t="s">
        <v>981</v>
      </c>
      <c r="I3" s="306" t="s">
        <v>994</v>
      </c>
      <c r="J3" s="221" t="s">
        <v>981</v>
      </c>
    </row>
    <row r="4" spans="1:10" x14ac:dyDescent="0.2">
      <c r="A4" s="305" t="s">
        <v>1102</v>
      </c>
      <c r="B4" s="520" t="s">
        <v>957</v>
      </c>
      <c r="C4" s="521"/>
      <c r="D4" s="521"/>
      <c r="E4" s="521"/>
      <c r="F4" s="521"/>
      <c r="G4" s="521"/>
      <c r="H4" s="521"/>
      <c r="I4" s="521"/>
      <c r="J4" s="522"/>
    </row>
    <row r="5" spans="1:10" x14ac:dyDescent="0.2">
      <c r="A5" s="303">
        <v>1</v>
      </c>
      <c r="B5" s="304" t="s">
        <v>1101</v>
      </c>
      <c r="C5" s="230">
        <v>575.42999999999995</v>
      </c>
      <c r="D5" s="230">
        <v>2504.7637100000002</v>
      </c>
      <c r="E5" s="230">
        <v>145.27000000000001</v>
      </c>
      <c r="F5" s="230">
        <v>664.33073000000002</v>
      </c>
      <c r="G5" s="230">
        <v>59.66</v>
      </c>
      <c r="H5" s="230">
        <v>281.11</v>
      </c>
      <c r="I5" s="230">
        <v>0.22</v>
      </c>
      <c r="J5" s="230">
        <v>1.0395300000000001</v>
      </c>
    </row>
    <row r="6" spans="1:10" x14ac:dyDescent="0.2">
      <c r="A6" s="303">
        <v>2</v>
      </c>
      <c r="B6" s="304" t="s">
        <v>1100</v>
      </c>
      <c r="C6" s="230">
        <v>293.40899999999999</v>
      </c>
      <c r="D6" s="230">
        <v>1148.3630459999997</v>
      </c>
      <c r="E6" s="230">
        <v>37.155000000000001</v>
      </c>
      <c r="F6" s="230">
        <v>139.00493399999999</v>
      </c>
      <c r="G6" s="258">
        <v>4.2320000000000002</v>
      </c>
      <c r="H6" s="230">
        <v>18.079999999999998</v>
      </c>
      <c r="I6" s="230">
        <v>0.11700000000000001</v>
      </c>
      <c r="J6" s="230">
        <v>0.50483500000000003</v>
      </c>
    </row>
    <row r="7" spans="1:10" x14ac:dyDescent="0.2">
      <c r="A7" s="303">
        <v>3</v>
      </c>
      <c r="B7" s="304" t="s">
        <v>1099</v>
      </c>
      <c r="C7" s="230">
        <v>268.27138000000002</v>
      </c>
      <c r="D7" s="230">
        <v>2221.9311600000005</v>
      </c>
      <c r="E7" s="230">
        <v>50.766750000000002</v>
      </c>
      <c r="F7" s="230">
        <v>562.52710500000001</v>
      </c>
      <c r="G7" s="230">
        <v>158.1438</v>
      </c>
      <c r="H7" s="230">
        <v>136.28</v>
      </c>
      <c r="I7" s="230">
        <v>3.22</v>
      </c>
      <c r="J7" s="230">
        <v>28.297454999999999</v>
      </c>
    </row>
    <row r="8" spans="1:10" x14ac:dyDescent="0.2">
      <c r="A8" s="303">
        <v>4</v>
      </c>
      <c r="B8" s="304" t="s">
        <v>1098</v>
      </c>
      <c r="C8" s="230">
        <v>7.8200000000000006E-2</v>
      </c>
      <c r="D8" s="230">
        <v>2.9585733000000003</v>
      </c>
      <c r="E8" s="230">
        <v>5.2999999999999999E-2</v>
      </c>
      <c r="F8" s="230">
        <v>2.3106589999999998</v>
      </c>
      <c r="G8" s="258">
        <v>0</v>
      </c>
      <c r="H8" s="258">
        <v>0</v>
      </c>
      <c r="I8" s="258">
        <v>0</v>
      </c>
      <c r="J8" s="258">
        <v>0</v>
      </c>
    </row>
    <row r="9" spans="1:10" x14ac:dyDescent="0.2">
      <c r="A9" s="303">
        <v>5</v>
      </c>
      <c r="B9" s="304" t="s">
        <v>1097</v>
      </c>
      <c r="C9" s="230">
        <v>1090.72</v>
      </c>
      <c r="D9" s="230">
        <v>3854.2909099999997</v>
      </c>
      <c r="E9" s="230">
        <v>159.91</v>
      </c>
      <c r="F9" s="230">
        <v>507.51396999999997</v>
      </c>
      <c r="G9" s="230">
        <v>95.44</v>
      </c>
      <c r="H9" s="230">
        <v>337.95</v>
      </c>
      <c r="I9" s="230">
        <v>8.6999999999999993</v>
      </c>
      <c r="J9" s="230">
        <v>31.404525</v>
      </c>
    </row>
    <row r="10" spans="1:10" x14ac:dyDescent="0.2">
      <c r="A10" s="303">
        <v>6</v>
      </c>
      <c r="B10" s="304" t="s">
        <v>1096</v>
      </c>
      <c r="C10" s="230">
        <v>857.03</v>
      </c>
      <c r="D10" s="230">
        <v>3628.6004029999995</v>
      </c>
      <c r="E10" s="230">
        <v>0</v>
      </c>
      <c r="F10" s="230">
        <v>686.10722899999996</v>
      </c>
      <c r="G10" s="230">
        <v>90.97</v>
      </c>
      <c r="H10" s="230">
        <v>388.26</v>
      </c>
      <c r="I10" s="230">
        <v>3.28</v>
      </c>
      <c r="J10" s="230">
        <v>15.029901000000001</v>
      </c>
    </row>
    <row r="11" spans="1:10" x14ac:dyDescent="0.2">
      <c r="A11" s="303">
        <v>7</v>
      </c>
      <c r="B11" s="304" t="s">
        <v>1095</v>
      </c>
      <c r="C11" s="230">
        <v>47.786000000000001</v>
      </c>
      <c r="D11" s="230">
        <v>608.92155200000002</v>
      </c>
      <c r="E11" s="230">
        <v>8.0090000000000003</v>
      </c>
      <c r="F11" s="230">
        <v>102.859706</v>
      </c>
      <c r="G11" s="230">
        <v>0.85699999999999998</v>
      </c>
      <c r="H11" s="230">
        <v>11.15</v>
      </c>
      <c r="I11" s="230">
        <v>4.5739999999999998</v>
      </c>
      <c r="J11" s="230">
        <v>58.900624000000001</v>
      </c>
    </row>
    <row r="12" spans="1:10" x14ac:dyDescent="0.2">
      <c r="A12" s="303">
        <v>8</v>
      </c>
      <c r="B12" s="302" t="s">
        <v>1094</v>
      </c>
      <c r="C12" s="230">
        <v>80312.149999999994</v>
      </c>
      <c r="D12" s="230">
        <v>2816.2851108250006</v>
      </c>
      <c r="E12" s="230">
        <v>5145.8999999999996</v>
      </c>
      <c r="F12" s="230">
        <v>165.36599999999999</v>
      </c>
      <c r="G12" s="230">
        <v>7692.09</v>
      </c>
      <c r="H12" s="230">
        <v>277.72000000000003</v>
      </c>
      <c r="I12" s="230">
        <v>24651.93</v>
      </c>
      <c r="J12" s="230">
        <v>907.79411082500042</v>
      </c>
    </row>
    <row r="13" spans="1:10" x14ac:dyDescent="0.2">
      <c r="A13" s="295">
        <v>9</v>
      </c>
      <c r="B13" s="301" t="s">
        <v>1093</v>
      </c>
      <c r="C13" s="230">
        <v>22786.5</v>
      </c>
      <c r="D13" s="230">
        <v>360.76170392499995</v>
      </c>
      <c r="E13" s="230" t="s">
        <v>894</v>
      </c>
      <c r="F13" s="230" t="s">
        <v>894</v>
      </c>
      <c r="G13" s="230">
        <v>2405.0300000000002</v>
      </c>
      <c r="H13" s="230">
        <v>39.9</v>
      </c>
      <c r="I13" s="230">
        <v>2103.34</v>
      </c>
      <c r="J13" s="230">
        <v>35.671513925000006</v>
      </c>
    </row>
    <row r="14" spans="1:10" x14ac:dyDescent="0.2">
      <c r="A14" s="295">
        <v>10</v>
      </c>
      <c r="B14" s="301" t="s">
        <v>1092</v>
      </c>
      <c r="C14" s="230">
        <v>55.27</v>
      </c>
      <c r="D14" s="230">
        <v>0.62386679999999994</v>
      </c>
      <c r="E14" s="230" t="s">
        <v>894</v>
      </c>
      <c r="F14" s="230" t="s">
        <v>894</v>
      </c>
      <c r="G14" s="230">
        <v>25.33</v>
      </c>
      <c r="H14" s="230">
        <v>0.28999999999999998</v>
      </c>
      <c r="I14" s="230">
        <v>18.3</v>
      </c>
      <c r="J14" s="230">
        <v>0.2080668</v>
      </c>
    </row>
    <row r="15" spans="1:10" x14ac:dyDescent="0.2">
      <c r="A15" s="295">
        <v>11</v>
      </c>
      <c r="B15" s="301" t="s">
        <v>1091</v>
      </c>
      <c r="C15" s="230">
        <v>374.23</v>
      </c>
      <c r="D15" s="230">
        <v>1393.0047300000001</v>
      </c>
      <c r="E15" s="230" t="s">
        <v>894</v>
      </c>
      <c r="F15" s="230" t="s">
        <v>894</v>
      </c>
      <c r="G15" s="230">
        <v>159.6</v>
      </c>
      <c r="H15" s="230">
        <v>613.23</v>
      </c>
      <c r="I15" s="230">
        <v>183.85</v>
      </c>
      <c r="J15" s="230">
        <v>661.73572999999999</v>
      </c>
    </row>
    <row r="16" spans="1:10" s="250" customFormat="1" x14ac:dyDescent="0.2">
      <c r="A16" s="295"/>
      <c r="B16" s="300" t="s">
        <v>1090</v>
      </c>
      <c r="C16" s="230">
        <f t="shared" ref="C16:J16" si="0">SUM(C5:C15)</f>
        <v>106660.87457999999</v>
      </c>
      <c r="D16" s="230">
        <f t="shared" si="0"/>
        <v>18540.504765850001</v>
      </c>
      <c r="E16" s="230">
        <f t="shared" si="0"/>
        <v>5547.0637499999993</v>
      </c>
      <c r="F16" s="230">
        <f t="shared" si="0"/>
        <v>2830.0203329999999</v>
      </c>
      <c r="G16" s="230">
        <f t="shared" si="0"/>
        <v>10691.352800000001</v>
      </c>
      <c r="H16" s="230">
        <f t="shared" si="0"/>
        <v>2103.9700000000003</v>
      </c>
      <c r="I16" s="230">
        <f t="shared" si="0"/>
        <v>26977.530999999999</v>
      </c>
      <c r="J16" s="230">
        <f t="shared" si="0"/>
        <v>1740.5862915500006</v>
      </c>
    </row>
    <row r="17" spans="1:10" s="250" customFormat="1" x14ac:dyDescent="0.2">
      <c r="A17" s="296" t="s">
        <v>1089</v>
      </c>
      <c r="B17" s="523" t="s">
        <v>250</v>
      </c>
      <c r="C17" s="524"/>
      <c r="D17" s="524"/>
      <c r="E17" s="524"/>
      <c r="F17" s="524"/>
      <c r="G17" s="524"/>
      <c r="H17" s="524"/>
      <c r="I17" s="524"/>
      <c r="J17" s="524"/>
    </row>
    <row r="18" spans="1:10" s="250" customFormat="1" x14ac:dyDescent="0.2">
      <c r="A18" s="295">
        <v>1</v>
      </c>
      <c r="B18" s="299" t="s">
        <v>1035</v>
      </c>
      <c r="C18" s="297">
        <v>19.001999999999999</v>
      </c>
      <c r="D18" s="297">
        <v>6055.2</v>
      </c>
      <c r="E18" s="297" t="s">
        <v>967</v>
      </c>
      <c r="F18" s="297" t="s">
        <v>967</v>
      </c>
      <c r="G18" s="297" t="s">
        <v>967</v>
      </c>
      <c r="H18" s="297" t="s">
        <v>967</v>
      </c>
      <c r="I18" s="297">
        <v>19.001999999999999</v>
      </c>
      <c r="J18" s="297">
        <v>6055.2</v>
      </c>
    </row>
    <row r="19" spans="1:10" s="250" customFormat="1" x14ac:dyDescent="0.2">
      <c r="A19" s="295">
        <v>2</v>
      </c>
      <c r="B19" s="299" t="s">
        <v>1034</v>
      </c>
      <c r="C19" s="297">
        <v>255.21</v>
      </c>
      <c r="D19" s="297">
        <v>989.88</v>
      </c>
      <c r="E19" s="297" t="s">
        <v>967</v>
      </c>
      <c r="F19" s="297" t="s">
        <v>967</v>
      </c>
      <c r="G19" s="297" t="s">
        <v>967</v>
      </c>
      <c r="H19" s="297" t="s">
        <v>967</v>
      </c>
      <c r="I19" s="297">
        <v>255.21</v>
      </c>
      <c r="J19" s="297">
        <v>989.88</v>
      </c>
    </row>
    <row r="20" spans="1:10" s="250" customFormat="1" x14ac:dyDescent="0.2">
      <c r="A20" s="295">
        <v>3</v>
      </c>
      <c r="B20" s="299" t="s">
        <v>1088</v>
      </c>
      <c r="C20" s="297">
        <v>7.7</v>
      </c>
      <c r="D20" s="297">
        <v>4.28</v>
      </c>
      <c r="E20" s="297" t="s">
        <v>967</v>
      </c>
      <c r="F20" s="297" t="s">
        <v>967</v>
      </c>
      <c r="G20" s="297" t="s">
        <v>967</v>
      </c>
      <c r="H20" s="297" t="s">
        <v>967</v>
      </c>
      <c r="I20" s="297">
        <v>7.7</v>
      </c>
      <c r="J20" s="297">
        <v>4.28</v>
      </c>
    </row>
    <row r="21" spans="1:10" s="250" customFormat="1" x14ac:dyDescent="0.2">
      <c r="A21" s="295"/>
      <c r="B21" s="298" t="s">
        <v>1087</v>
      </c>
      <c r="C21" s="297">
        <f>SUM(C18:C20)</f>
        <v>281.91199999999998</v>
      </c>
      <c r="D21" s="297">
        <f>SUM(D18:D20)</f>
        <v>7049.36</v>
      </c>
      <c r="E21" s="297" t="s">
        <v>967</v>
      </c>
      <c r="F21" s="297" t="s">
        <v>967</v>
      </c>
      <c r="G21" s="297" t="s">
        <v>967</v>
      </c>
      <c r="H21" s="297" t="s">
        <v>967</v>
      </c>
      <c r="I21" s="297">
        <f>SUM(I18:I20)</f>
        <v>281.91199999999998</v>
      </c>
      <c r="J21" s="297">
        <f>SUM(J18:J20)</f>
        <v>7049.36</v>
      </c>
    </row>
    <row r="22" spans="1:10" s="250" customFormat="1" hidden="1" x14ac:dyDescent="0.2">
      <c r="A22" s="296" t="s">
        <v>1086</v>
      </c>
      <c r="B22" s="525" t="s">
        <v>251</v>
      </c>
      <c r="C22" s="525"/>
      <c r="D22" s="525"/>
      <c r="E22" s="525"/>
      <c r="F22" s="525"/>
      <c r="G22" s="525"/>
      <c r="H22" s="525"/>
      <c r="I22" s="525"/>
      <c r="J22" s="525"/>
    </row>
    <row r="23" spans="1:10" s="250" customFormat="1" hidden="1" x14ac:dyDescent="0.2">
      <c r="A23" s="295">
        <v>1</v>
      </c>
      <c r="B23" s="294" t="s">
        <v>1035</v>
      </c>
      <c r="C23" s="294"/>
      <c r="D23" s="294"/>
      <c r="E23" s="291" t="s">
        <v>967</v>
      </c>
      <c r="F23" s="291" t="s">
        <v>967</v>
      </c>
      <c r="G23" s="291" t="s">
        <v>967</v>
      </c>
      <c r="H23" s="291" t="s">
        <v>967</v>
      </c>
      <c r="I23" s="294"/>
      <c r="J23" s="294"/>
    </row>
    <row r="24" spans="1:10" s="250" customFormat="1" hidden="1" x14ac:dyDescent="0.2">
      <c r="A24" s="295">
        <v>2</v>
      </c>
      <c r="B24" s="294" t="s">
        <v>1034</v>
      </c>
      <c r="C24" s="294"/>
      <c r="D24" s="294"/>
      <c r="E24" s="291" t="s">
        <v>967</v>
      </c>
      <c r="F24" s="291" t="s">
        <v>967</v>
      </c>
      <c r="G24" s="291" t="s">
        <v>967</v>
      </c>
      <c r="H24" s="291" t="s">
        <v>967</v>
      </c>
      <c r="I24" s="294"/>
      <c r="J24" s="294"/>
    </row>
    <row r="25" spans="1:10" s="250" customFormat="1" hidden="1" x14ac:dyDescent="0.2">
      <c r="A25" s="293"/>
      <c r="B25" s="292" t="s">
        <v>1085</v>
      </c>
      <c r="C25" s="290"/>
      <c r="D25" s="290">
        <v>696.19</v>
      </c>
      <c r="E25" s="291" t="s">
        <v>967</v>
      </c>
      <c r="F25" s="291" t="s">
        <v>967</v>
      </c>
      <c r="G25" s="291" t="s">
        <v>967</v>
      </c>
      <c r="H25" s="291" t="s">
        <v>967</v>
      </c>
      <c r="I25" s="290"/>
      <c r="J25" s="290">
        <v>696.19</v>
      </c>
    </row>
    <row r="26" spans="1:10" x14ac:dyDescent="0.2">
      <c r="A26" s="289" t="str">
        <f>'66'!A13</f>
        <v>$ indicates as on Oct. 31, 2018</v>
      </c>
      <c r="B26" s="241"/>
      <c r="C26" s="240"/>
      <c r="D26" s="240"/>
      <c r="E26" s="240"/>
    </row>
    <row r="27" spans="1:10" ht="26.25" customHeight="1" x14ac:dyDescent="0.2">
      <c r="A27" s="519" t="s">
        <v>1084</v>
      </c>
      <c r="B27" s="519"/>
      <c r="C27" s="519"/>
      <c r="D27" s="519"/>
      <c r="E27" s="519"/>
      <c r="F27" s="519"/>
      <c r="G27" s="519"/>
      <c r="H27" s="519"/>
      <c r="I27" s="519"/>
      <c r="J27" s="519"/>
    </row>
    <row r="28" spans="1:10" x14ac:dyDescent="0.2">
      <c r="A28" s="287" t="s">
        <v>1083</v>
      </c>
      <c r="F28" s="288"/>
      <c r="J28" s="198" t="s">
        <v>958</v>
      </c>
    </row>
    <row r="29" spans="1:10" x14ac:dyDescent="0.2">
      <c r="A29" s="287"/>
      <c r="G29" s="198" t="s">
        <v>958</v>
      </c>
      <c r="H29" s="198" t="s">
        <v>958</v>
      </c>
    </row>
  </sheetData>
  <mergeCells count="10">
    <mergeCell ref="A27:J27"/>
    <mergeCell ref="B4:J4"/>
    <mergeCell ref="B17:J17"/>
    <mergeCell ref="B22:J22"/>
    <mergeCell ref="A2:A3"/>
    <mergeCell ref="B2:B3"/>
    <mergeCell ref="C2:D2"/>
    <mergeCell ref="I2:J2"/>
    <mergeCell ref="E2:F2"/>
    <mergeCell ref="G2:H2"/>
  </mergeCells>
  <pageMargins left="0.7" right="0.7" top="0.75" bottom="0.75" header="0.3" footer="0.3"/>
  <pageSetup paperSize="9" scale="67" orientation="portrait"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44"/>
  <sheetViews>
    <sheetView topLeftCell="A19" zoomScaleNormal="100" workbookViewId="0">
      <selection activeCell="I12" sqref="I12"/>
    </sheetView>
  </sheetViews>
  <sheetFormatPr defaultColWidth="9.140625" defaultRowHeight="12.75" x14ac:dyDescent="0.2"/>
  <cols>
    <col min="1" max="1" width="39" customWidth="1"/>
    <col min="2" max="2" width="12.85546875" bestFit="1" customWidth="1"/>
    <col min="3" max="3" width="13.140625" customWidth="1"/>
    <col min="4" max="4" width="12.7109375" customWidth="1"/>
    <col min="5" max="5" width="17.5703125" customWidth="1"/>
    <col min="6" max="6" width="18.28515625" bestFit="1" customWidth="1"/>
    <col min="7" max="7" width="0.28515625" bestFit="1" customWidth="1"/>
    <col min="8" max="8" width="4.7109375" bestFit="1" customWidth="1"/>
  </cols>
  <sheetData>
    <row r="1" spans="1:7" x14ac:dyDescent="0.2">
      <c r="A1" s="5" t="s">
        <v>1111</v>
      </c>
    </row>
    <row r="2" spans="1:7" s="4" customFormat="1" ht="15" customHeight="1" x14ac:dyDescent="0.25">
      <c r="A2" s="529" t="s">
        <v>940</v>
      </c>
      <c r="B2" s="530"/>
      <c r="C2" s="530"/>
      <c r="D2" s="530"/>
      <c r="E2" s="531"/>
      <c r="F2" s="532" t="s">
        <v>781</v>
      </c>
      <c r="G2" s="533"/>
    </row>
    <row r="3" spans="1:7" s="4" customFormat="1" ht="15" customHeight="1" x14ac:dyDescent="0.2">
      <c r="A3" s="529" t="s">
        <v>782</v>
      </c>
      <c r="B3" s="530"/>
      <c r="C3" s="530"/>
      <c r="D3" s="530"/>
      <c r="E3" s="531"/>
      <c r="F3" s="534" t="s">
        <v>783</v>
      </c>
      <c r="G3" s="535"/>
    </row>
    <row r="4" spans="1:7" s="4" customFormat="1" ht="15" x14ac:dyDescent="0.2">
      <c r="A4" s="536" t="s">
        <v>941</v>
      </c>
      <c r="B4" s="537"/>
      <c r="C4" s="537"/>
      <c r="D4" s="537"/>
      <c r="E4" s="538"/>
      <c r="F4" s="534" t="s">
        <v>784</v>
      </c>
      <c r="G4" s="535"/>
    </row>
    <row r="5" spans="1:7" s="4" customFormat="1" ht="15" x14ac:dyDescent="0.2">
      <c r="A5" s="105" t="s">
        <v>789</v>
      </c>
      <c r="B5" s="106" t="s">
        <v>785</v>
      </c>
      <c r="C5" s="106" t="s">
        <v>786</v>
      </c>
      <c r="D5" s="106" t="s">
        <v>787</v>
      </c>
      <c r="E5" s="106" t="s">
        <v>788</v>
      </c>
      <c r="F5" s="106" t="s">
        <v>687</v>
      </c>
      <c r="G5" s="82">
        <v>1</v>
      </c>
    </row>
    <row r="6" spans="1:7" s="4" customFormat="1" ht="15" x14ac:dyDescent="0.25">
      <c r="A6" s="107" t="s">
        <v>790</v>
      </c>
      <c r="B6" s="108" t="s">
        <v>791</v>
      </c>
      <c r="C6" s="108" t="s">
        <v>791</v>
      </c>
      <c r="D6" s="108" t="s">
        <v>791</v>
      </c>
      <c r="E6" s="108" t="s">
        <v>791</v>
      </c>
      <c r="F6" s="108" t="s">
        <v>791</v>
      </c>
      <c r="G6" s="82">
        <v>2</v>
      </c>
    </row>
    <row r="7" spans="1:7" s="4" customFormat="1" ht="15" x14ac:dyDescent="0.25">
      <c r="A7" s="109" t="s">
        <v>792</v>
      </c>
      <c r="B7" s="110" t="s">
        <v>793</v>
      </c>
      <c r="C7" s="110" t="s">
        <v>793</v>
      </c>
      <c r="D7" s="110" t="s">
        <v>794</v>
      </c>
      <c r="E7" s="110" t="s">
        <v>794</v>
      </c>
      <c r="F7" s="110" t="s">
        <v>794</v>
      </c>
      <c r="G7" s="82">
        <v>3</v>
      </c>
    </row>
    <row r="8" spans="1:7" s="4" customFormat="1" ht="15" x14ac:dyDescent="0.25">
      <c r="A8" s="111" t="s">
        <v>795</v>
      </c>
      <c r="B8" s="112" t="s">
        <v>796</v>
      </c>
      <c r="C8" s="112" t="s">
        <v>797</v>
      </c>
      <c r="D8" s="112" t="s">
        <v>798</v>
      </c>
      <c r="E8" s="112" t="s">
        <v>799</v>
      </c>
      <c r="F8" s="112" t="s">
        <v>800</v>
      </c>
      <c r="G8" s="82">
        <v>4</v>
      </c>
    </row>
    <row r="9" spans="1:7" s="4" customFormat="1" ht="15" x14ac:dyDescent="0.25">
      <c r="A9" s="109" t="s">
        <v>801</v>
      </c>
      <c r="B9" s="112" t="s">
        <v>802</v>
      </c>
      <c r="C9" s="112" t="s">
        <v>803</v>
      </c>
      <c r="D9" s="112" t="s">
        <v>804</v>
      </c>
      <c r="E9" s="112" t="s">
        <v>805</v>
      </c>
      <c r="F9" s="112" t="s">
        <v>806</v>
      </c>
      <c r="G9" s="82">
        <v>5</v>
      </c>
    </row>
    <row r="10" spans="1:7" s="4" customFormat="1" ht="15" x14ac:dyDescent="0.25">
      <c r="A10" s="113" t="s">
        <v>807</v>
      </c>
      <c r="B10" s="112" t="s">
        <v>808</v>
      </c>
      <c r="C10" s="112" t="s">
        <v>809</v>
      </c>
      <c r="D10" s="112" t="s">
        <v>810</v>
      </c>
      <c r="E10" s="112" t="s">
        <v>811</v>
      </c>
      <c r="F10" s="112" t="s">
        <v>812</v>
      </c>
      <c r="G10" s="82">
        <v>6</v>
      </c>
    </row>
    <row r="11" spans="1:7" s="4" customFormat="1" ht="15.75" x14ac:dyDescent="0.25">
      <c r="A11" s="114" t="s">
        <v>813</v>
      </c>
      <c r="B11" s="115"/>
      <c r="C11" s="115"/>
      <c r="D11" s="115"/>
      <c r="E11" s="115"/>
      <c r="F11" s="115"/>
      <c r="G11" s="82">
        <v>7</v>
      </c>
    </row>
    <row r="12" spans="1:7" s="4" customFormat="1" ht="15" x14ac:dyDescent="0.25">
      <c r="A12" s="116" t="s">
        <v>814</v>
      </c>
      <c r="B12" s="108" t="s">
        <v>815</v>
      </c>
      <c r="C12" s="108" t="s">
        <v>816</v>
      </c>
      <c r="D12" s="108" t="s">
        <v>817</v>
      </c>
      <c r="E12" s="108" t="s">
        <v>818</v>
      </c>
      <c r="F12" s="108" t="s">
        <v>794</v>
      </c>
      <c r="G12" s="82">
        <v>8</v>
      </c>
    </row>
    <row r="13" spans="1:7" s="4" customFormat="1" ht="15" x14ac:dyDescent="0.25">
      <c r="A13" s="116" t="s">
        <v>819</v>
      </c>
      <c r="B13" s="117" t="s">
        <v>820</v>
      </c>
      <c r="C13" s="117" t="s">
        <v>821</v>
      </c>
      <c r="D13" s="117" t="s">
        <v>822</v>
      </c>
      <c r="E13" s="117" t="s">
        <v>823</v>
      </c>
      <c r="F13" s="117" t="s">
        <v>824</v>
      </c>
      <c r="G13" s="82">
        <v>9</v>
      </c>
    </row>
    <row r="14" spans="1:7" s="4" customFormat="1" ht="15" x14ac:dyDescent="0.25">
      <c r="A14" s="116" t="s">
        <v>825</v>
      </c>
      <c r="B14" s="117" t="s">
        <v>826</v>
      </c>
      <c r="C14" s="117" t="s">
        <v>827</v>
      </c>
      <c r="D14" s="117" t="s">
        <v>827</v>
      </c>
      <c r="E14" s="117" t="s">
        <v>828</v>
      </c>
      <c r="F14" s="117" t="s">
        <v>828</v>
      </c>
      <c r="G14" s="82">
        <v>10</v>
      </c>
    </row>
    <row r="15" spans="1:7" s="4" customFormat="1" ht="15" x14ac:dyDescent="0.25">
      <c r="A15" s="118" t="s">
        <v>829</v>
      </c>
      <c r="B15" s="110" t="s">
        <v>830</v>
      </c>
      <c r="C15" s="110" t="s">
        <v>830</v>
      </c>
      <c r="D15" s="110" t="s">
        <v>831</v>
      </c>
      <c r="E15" s="110" t="s">
        <v>831</v>
      </c>
      <c r="F15" s="110" t="s">
        <v>831</v>
      </c>
      <c r="G15" s="82">
        <v>11</v>
      </c>
    </row>
    <row r="16" spans="1:7" s="4" customFormat="1" ht="15.75" x14ac:dyDescent="0.25">
      <c r="A16" s="114" t="s">
        <v>832</v>
      </c>
      <c r="B16" s="115"/>
      <c r="C16" s="115"/>
      <c r="D16" s="115"/>
      <c r="E16" s="115"/>
      <c r="F16" s="115"/>
      <c r="G16" s="82">
        <v>12</v>
      </c>
    </row>
    <row r="17" spans="1:7" s="4" customFormat="1" ht="15" x14ac:dyDescent="0.25">
      <c r="A17" s="119" t="s">
        <v>833</v>
      </c>
      <c r="B17" s="120" t="s">
        <v>834</v>
      </c>
      <c r="C17" s="120" t="s">
        <v>835</v>
      </c>
      <c r="D17" s="120" t="s">
        <v>836</v>
      </c>
      <c r="E17" s="120" t="s">
        <v>837</v>
      </c>
      <c r="F17" s="120" t="s">
        <v>838</v>
      </c>
      <c r="G17" s="82">
        <v>13</v>
      </c>
    </row>
    <row r="18" spans="1:7" s="4" customFormat="1" ht="15" x14ac:dyDescent="0.25">
      <c r="A18" s="121" t="s">
        <v>839</v>
      </c>
      <c r="B18" s="120" t="s">
        <v>840</v>
      </c>
      <c r="C18" s="120" t="s">
        <v>841</v>
      </c>
      <c r="D18" s="120" t="s">
        <v>842</v>
      </c>
      <c r="E18" s="120" t="s">
        <v>843</v>
      </c>
      <c r="F18" s="120" t="s">
        <v>844</v>
      </c>
      <c r="G18" s="82">
        <v>14</v>
      </c>
    </row>
    <row r="19" spans="1:7" s="4" customFormat="1" ht="15" x14ac:dyDescent="0.25">
      <c r="A19" s="121" t="s">
        <v>845</v>
      </c>
      <c r="B19" s="112" t="s">
        <v>846</v>
      </c>
      <c r="C19" s="120" t="s">
        <v>847</v>
      </c>
      <c r="D19" s="120" t="s">
        <v>848</v>
      </c>
      <c r="E19" s="120" t="s">
        <v>849</v>
      </c>
      <c r="F19" s="120" t="s">
        <v>850</v>
      </c>
      <c r="G19" s="82">
        <v>15</v>
      </c>
    </row>
    <row r="20" spans="1:7" s="4" customFormat="1" ht="15" x14ac:dyDescent="0.25">
      <c r="A20" s="122" t="s">
        <v>851</v>
      </c>
      <c r="B20" s="112" t="s">
        <v>852</v>
      </c>
      <c r="C20" s="112" t="s">
        <v>853</v>
      </c>
      <c r="D20" s="112" t="s">
        <v>854</v>
      </c>
      <c r="E20" s="112" t="s">
        <v>855</v>
      </c>
      <c r="F20" s="112" t="s">
        <v>856</v>
      </c>
      <c r="G20" s="82">
        <v>16</v>
      </c>
    </row>
    <row r="21" spans="1:7" s="4" customFormat="1" ht="15.75" x14ac:dyDescent="0.25">
      <c r="A21" s="114" t="s">
        <v>857</v>
      </c>
      <c r="B21" s="115"/>
      <c r="C21" s="115"/>
      <c r="D21" s="115"/>
      <c r="E21" s="115"/>
      <c r="F21" s="115"/>
      <c r="G21" s="82">
        <v>17</v>
      </c>
    </row>
    <row r="22" spans="1:7" s="4" customFormat="1" ht="15" x14ac:dyDescent="0.25">
      <c r="A22" s="119" t="s">
        <v>858</v>
      </c>
      <c r="B22" s="120" t="s">
        <v>859</v>
      </c>
      <c r="C22" s="120" t="s">
        <v>860</v>
      </c>
      <c r="D22" s="120" t="s">
        <v>861</v>
      </c>
      <c r="E22" s="120" t="s">
        <v>862</v>
      </c>
      <c r="F22" s="123" t="s">
        <v>863</v>
      </c>
      <c r="G22" s="82">
        <v>18</v>
      </c>
    </row>
    <row r="23" spans="1:7" s="4" customFormat="1" ht="15" x14ac:dyDescent="0.25">
      <c r="A23" s="121" t="s">
        <v>864</v>
      </c>
      <c r="B23" s="110" t="s">
        <v>865</v>
      </c>
      <c r="C23" s="110" t="s">
        <v>866</v>
      </c>
      <c r="D23" s="110" t="s">
        <v>867</v>
      </c>
      <c r="E23" s="110" t="s">
        <v>868</v>
      </c>
      <c r="F23" s="110" t="s">
        <v>869</v>
      </c>
      <c r="G23" s="82">
        <v>19</v>
      </c>
    </row>
    <row r="24" spans="1:7" s="4" customFormat="1" ht="15" x14ac:dyDescent="0.25">
      <c r="A24" s="121" t="s">
        <v>870</v>
      </c>
      <c r="B24" s="124" t="s">
        <v>871</v>
      </c>
      <c r="C24" s="124" t="s">
        <v>872</v>
      </c>
      <c r="D24" s="124" t="s">
        <v>873</v>
      </c>
      <c r="E24" s="124" t="s">
        <v>874</v>
      </c>
      <c r="F24" s="117" t="s">
        <v>875</v>
      </c>
      <c r="G24" s="82">
        <v>20</v>
      </c>
    </row>
    <row r="25" spans="1:7" s="4" customFormat="1" ht="15" x14ac:dyDescent="0.25">
      <c r="A25" s="122" t="s">
        <v>876</v>
      </c>
      <c r="B25" s="124" t="s">
        <v>877</v>
      </c>
      <c r="C25" s="124" t="s">
        <v>878</v>
      </c>
      <c r="D25" s="124" t="s">
        <v>879</v>
      </c>
      <c r="E25" s="124" t="s">
        <v>880</v>
      </c>
      <c r="F25" s="110" t="s">
        <v>881</v>
      </c>
      <c r="G25" s="82">
        <v>21</v>
      </c>
    </row>
    <row r="26" spans="1:7" s="4" customFormat="1" ht="16.5" customHeight="1" x14ac:dyDescent="0.25">
      <c r="A26" s="114" t="s">
        <v>882</v>
      </c>
      <c r="B26" s="115"/>
      <c r="C26" s="115"/>
      <c r="D26" s="115"/>
      <c r="E26" s="115"/>
      <c r="F26" s="115"/>
      <c r="G26" s="82">
        <v>22</v>
      </c>
    </row>
    <row r="27" spans="1:7" s="4" customFormat="1" ht="30" x14ac:dyDescent="0.25">
      <c r="A27" s="119" t="s">
        <v>883</v>
      </c>
      <c r="B27" s="125" t="s">
        <v>884</v>
      </c>
      <c r="C27" s="125" t="s">
        <v>885</v>
      </c>
      <c r="D27" s="125" t="s">
        <v>886</v>
      </c>
      <c r="E27" s="125" t="s">
        <v>887</v>
      </c>
      <c r="F27" s="125" t="s">
        <v>888</v>
      </c>
      <c r="G27" s="82">
        <v>23</v>
      </c>
    </row>
    <row r="28" spans="1:7" s="4" customFormat="1" ht="15" x14ac:dyDescent="0.25">
      <c r="A28" s="121" t="s">
        <v>889</v>
      </c>
      <c r="B28" s="117" t="s">
        <v>890</v>
      </c>
      <c r="C28" s="117" t="s">
        <v>891</v>
      </c>
      <c r="D28" s="117" t="s">
        <v>892</v>
      </c>
      <c r="E28" s="117" t="s">
        <v>893</v>
      </c>
      <c r="F28" s="117" t="s">
        <v>894</v>
      </c>
      <c r="G28" s="82">
        <v>24</v>
      </c>
    </row>
    <row r="29" spans="1:7" s="4" customFormat="1" ht="15" x14ac:dyDescent="0.25">
      <c r="A29" s="121" t="s">
        <v>895</v>
      </c>
      <c r="B29" s="117" t="s">
        <v>896</v>
      </c>
      <c r="C29" s="117" t="s">
        <v>897</v>
      </c>
      <c r="D29" s="117" t="s">
        <v>898</v>
      </c>
      <c r="E29" s="117" t="s">
        <v>899</v>
      </c>
      <c r="F29" s="117" t="s">
        <v>894</v>
      </c>
      <c r="G29" s="82">
        <v>25</v>
      </c>
    </row>
    <row r="30" spans="1:7" s="4" customFormat="1" ht="15.75" x14ac:dyDescent="0.25">
      <c r="A30" s="114" t="s">
        <v>900</v>
      </c>
      <c r="B30" s="115"/>
      <c r="C30" s="115"/>
      <c r="D30" s="115"/>
      <c r="E30" s="115"/>
      <c r="F30" s="115"/>
      <c r="G30" s="82">
        <v>26</v>
      </c>
    </row>
    <row r="31" spans="1:7" s="4" customFormat="1" ht="15" x14ac:dyDescent="0.25">
      <c r="A31" s="119" t="s">
        <v>901</v>
      </c>
      <c r="B31" s="117" t="s">
        <v>902</v>
      </c>
      <c r="C31" s="117" t="s">
        <v>903</v>
      </c>
      <c r="D31" s="117" t="s">
        <v>904</v>
      </c>
      <c r="E31" s="117" t="s">
        <v>894</v>
      </c>
      <c r="F31" s="117" t="s">
        <v>894</v>
      </c>
      <c r="G31" s="82">
        <v>27</v>
      </c>
    </row>
    <row r="32" spans="1:7" s="4" customFormat="1" ht="15" x14ac:dyDescent="0.25">
      <c r="A32" s="121" t="s">
        <v>905</v>
      </c>
      <c r="B32" s="117" t="s">
        <v>906</v>
      </c>
      <c r="C32" s="117" t="s">
        <v>907</v>
      </c>
      <c r="D32" s="117" t="s">
        <v>908</v>
      </c>
      <c r="E32" s="117" t="s">
        <v>894</v>
      </c>
      <c r="F32" s="117" t="s">
        <v>894</v>
      </c>
      <c r="G32" s="82">
        <v>28</v>
      </c>
    </row>
    <row r="33" spans="1:7" s="4" customFormat="1" ht="15" x14ac:dyDescent="0.25">
      <c r="A33" s="121" t="s">
        <v>909</v>
      </c>
      <c r="B33" s="117" t="s">
        <v>910</v>
      </c>
      <c r="C33" s="117" t="s">
        <v>911</v>
      </c>
      <c r="D33" s="117" t="s">
        <v>912</v>
      </c>
      <c r="E33" s="117" t="s">
        <v>894</v>
      </c>
      <c r="F33" s="117" t="s">
        <v>894</v>
      </c>
      <c r="G33" s="82">
        <v>29</v>
      </c>
    </row>
    <row r="34" spans="1:7" s="4" customFormat="1" ht="15" x14ac:dyDescent="0.25">
      <c r="A34" s="122" t="s">
        <v>913</v>
      </c>
      <c r="B34" s="117" t="s">
        <v>914</v>
      </c>
      <c r="C34" s="117" t="s">
        <v>915</v>
      </c>
      <c r="D34" s="117" t="s">
        <v>916</v>
      </c>
      <c r="E34" s="117" t="s">
        <v>894</v>
      </c>
      <c r="F34" s="117" t="s">
        <v>894</v>
      </c>
      <c r="G34" s="82">
        <v>30</v>
      </c>
    </row>
    <row r="35" spans="1:7" s="4" customFormat="1" ht="15.75" x14ac:dyDescent="0.25">
      <c r="A35" s="114" t="s">
        <v>917</v>
      </c>
      <c r="B35" s="115"/>
      <c r="C35" s="115"/>
      <c r="D35" s="115"/>
      <c r="E35" s="115"/>
      <c r="F35" s="115"/>
      <c r="G35" s="82">
        <v>31</v>
      </c>
    </row>
    <row r="36" spans="1:7" s="4" customFormat="1" ht="15" x14ac:dyDescent="0.2">
      <c r="A36" s="126" t="s">
        <v>918</v>
      </c>
      <c r="B36" s="127" t="s">
        <v>919</v>
      </c>
      <c r="C36" s="127" t="s">
        <v>920</v>
      </c>
      <c r="D36" s="127" t="s">
        <v>921</v>
      </c>
      <c r="E36" s="127" t="s">
        <v>922</v>
      </c>
      <c r="F36" s="127" t="s">
        <v>894</v>
      </c>
      <c r="G36" s="82">
        <v>32</v>
      </c>
    </row>
    <row r="37" spans="1:7" s="4" customFormat="1" ht="15" x14ac:dyDescent="0.2">
      <c r="A37" s="128" t="s">
        <v>923</v>
      </c>
      <c r="B37" s="129" t="s">
        <v>924</v>
      </c>
      <c r="C37" s="129" t="s">
        <v>925</v>
      </c>
      <c r="D37" s="129" t="s">
        <v>926</v>
      </c>
      <c r="E37" s="129" t="s">
        <v>927</v>
      </c>
      <c r="F37" s="129" t="s">
        <v>894</v>
      </c>
      <c r="G37" s="82">
        <v>33</v>
      </c>
    </row>
    <row r="38" spans="1:7" s="4" customFormat="1" ht="15" x14ac:dyDescent="0.2">
      <c r="A38" s="130" t="s">
        <v>928</v>
      </c>
      <c r="B38" s="131" t="s">
        <v>929</v>
      </c>
      <c r="C38" s="131" t="s">
        <v>930</v>
      </c>
      <c r="D38" s="131" t="s">
        <v>931</v>
      </c>
      <c r="E38" s="131" t="s">
        <v>932</v>
      </c>
      <c r="F38" s="131" t="s">
        <v>894</v>
      </c>
      <c r="G38" s="83">
        <v>34</v>
      </c>
    </row>
    <row r="39" spans="1:7" s="4" customFormat="1" ht="12.75" customHeight="1" x14ac:dyDescent="0.2">
      <c r="A39" s="103" t="s">
        <v>935</v>
      </c>
      <c r="B39" s="104"/>
    </row>
    <row r="40" spans="1:7" s="4" customFormat="1" ht="12.75" customHeight="1" x14ac:dyDescent="0.2">
      <c r="A40" s="103" t="s">
        <v>933</v>
      </c>
      <c r="B40" s="104"/>
    </row>
    <row r="41" spans="1:7" s="4" customFormat="1" ht="24.75" customHeight="1" x14ac:dyDescent="0.2">
      <c r="A41" s="527" t="s">
        <v>939</v>
      </c>
      <c r="B41" s="528"/>
      <c r="C41" s="528"/>
      <c r="D41" s="528"/>
      <c r="E41" s="528"/>
    </row>
    <row r="42" spans="1:7" s="4" customFormat="1" ht="12.75" customHeight="1" x14ac:dyDescent="0.2">
      <c r="A42" s="103" t="s">
        <v>934</v>
      </c>
      <c r="B42" s="104"/>
    </row>
    <row r="43" spans="1:7" s="4" customFormat="1" ht="12" x14ac:dyDescent="0.2">
      <c r="A43" s="103" t="s">
        <v>936</v>
      </c>
      <c r="B43" s="104"/>
    </row>
    <row r="44" spans="1:7" s="4" customFormat="1" ht="8.25" x14ac:dyDescent="0.2"/>
  </sheetData>
  <mergeCells count="7">
    <mergeCell ref="A41:E41"/>
    <mergeCell ref="A2:E2"/>
    <mergeCell ref="F2:G2"/>
    <mergeCell ref="A3:E3"/>
    <mergeCell ref="F3:G3"/>
    <mergeCell ref="A4:E4"/>
    <mergeCell ref="F4:G4"/>
  </mergeCells>
  <pageMargins left="0.78431372549019618" right="0.78431372549019618" top="0.98039215686274517" bottom="0.98039215686274517" header="0.50980392156862753" footer="0.50980392156862753"/>
  <pageSetup paperSize="9" orientation="portrait" useFirstPageNumber="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77</vt:i4>
      </vt:variant>
      <vt:variant>
        <vt:lpstr>Named Ranges</vt:lpstr>
      </vt:variant>
      <vt:variant>
        <vt:i4>13</vt:i4>
      </vt:variant>
    </vt:vector>
  </HeadingPairs>
  <TitlesOfParts>
    <vt:vector size="90" baseType="lpstr">
      <vt:lpstr>Data Summary</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75</vt:lpstr>
      <vt:lpstr>76</vt:lpstr>
      <vt:lpstr>'10'!Print_Area</vt:lpstr>
      <vt:lpstr>'54'!Print_Area</vt:lpstr>
      <vt:lpstr>'65'!Print_Area</vt:lpstr>
      <vt:lpstr>'66'!Print_Area</vt:lpstr>
      <vt:lpstr>'67'!Print_Area</vt:lpstr>
      <vt:lpstr>'68'!Print_Area</vt:lpstr>
      <vt:lpstr>'70'!Print_Area</vt:lpstr>
      <vt:lpstr>'71'!Print_Area</vt:lpstr>
      <vt:lpstr>'72'!Print_Area</vt:lpstr>
      <vt:lpstr>'73'!Print_Area</vt:lpstr>
      <vt:lpstr>'74'!Print_Area</vt:lpstr>
      <vt:lpstr>'75'!Print_Area</vt:lpstr>
      <vt:lpstr>'9'!Print_Area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Laltu Pore</dc:creator>
  <cp:lastModifiedBy>Vanessa Quadri</cp:lastModifiedBy>
  <dcterms:created xsi:type="dcterms:W3CDTF">2018-11-19T05:36:52Z</dcterms:created>
  <dcterms:modified xsi:type="dcterms:W3CDTF">2018-11-26T05:54:47Z</dcterms:modified>
</cp:coreProperties>
</file>