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50" activeTab="5"/>
  </bookViews>
  <sheets>
    <sheet name="Data Summary" sheetId="34" r:id="rId1"/>
    <sheet name="1" sheetId="14" r:id="rId2"/>
    <sheet name="2" sheetId="4" r:id="rId3"/>
    <sheet name="3" sheetId="10" r:id="rId4"/>
    <sheet name="4" sheetId="11" r:id="rId5"/>
    <sheet name="5" sheetId="12" r:id="rId6"/>
    <sheet name="6" sheetId="13" r:id="rId7"/>
    <sheet name="7" sheetId="5" r:id="rId8"/>
    <sheet name="8" sheetId="6" r:id="rId9"/>
    <sheet name="9" sheetId="7" r:id="rId10"/>
    <sheet name="10" sheetId="8" r:id="rId11"/>
    <sheet name="11" sheetId="9" r:id="rId12"/>
    <sheet name="12" sheetId="78" r:id="rId13"/>
    <sheet name="13" sheetId="79" r:id="rId14"/>
    <sheet name="14" sheetId="80" r:id="rId15"/>
    <sheet name="15" sheetId="81" r:id="rId16"/>
    <sheet name="16" sheetId="82" r:id="rId17"/>
    <sheet name="17" sheetId="119" r:id="rId18"/>
    <sheet name="18" sheetId="83" r:id="rId19"/>
    <sheet name="19" sheetId="84" r:id="rId20"/>
    <sheet name="20" sheetId="85" r:id="rId21"/>
    <sheet name="21" sheetId="86" r:id="rId22"/>
    <sheet name="22" sheetId="87" r:id="rId23"/>
    <sheet name="23" sheetId="88" r:id="rId24"/>
    <sheet name="24" sheetId="89" r:id="rId25"/>
    <sheet name="25" sheetId="90" r:id="rId26"/>
    <sheet name="26" sheetId="91" r:id="rId27"/>
    <sheet name="27" sheetId="92" r:id="rId28"/>
    <sheet name="28" sheetId="120" r:id="rId29"/>
    <sheet name="29" sheetId="93" r:id="rId30"/>
    <sheet name="30" sheetId="94" r:id="rId31"/>
    <sheet name="31" sheetId="95" r:id="rId32"/>
    <sheet name="32" sheetId="96" r:id="rId33"/>
    <sheet name="33" sheetId="97" r:id="rId34"/>
    <sheet name="34" sheetId="98" r:id="rId35"/>
    <sheet name="35" sheetId="99" r:id="rId36"/>
    <sheet name="36" sheetId="100" r:id="rId37"/>
    <sheet name="37" sheetId="101" r:id="rId38"/>
    <sheet name="38" sheetId="121" r:id="rId39"/>
    <sheet name="39" sheetId="102" r:id="rId40"/>
    <sheet name="40" sheetId="103" r:id="rId41"/>
    <sheet name="41" sheetId="104" r:id="rId42"/>
    <sheet name="42" sheetId="105" r:id="rId43"/>
    <sheet name="43" sheetId="106" r:id="rId44"/>
    <sheet name="44" sheetId="107" r:id="rId45"/>
    <sheet name="45" sheetId="108" r:id="rId46"/>
    <sheet name="46" sheetId="109" r:id="rId47"/>
    <sheet name="47" sheetId="110" r:id="rId48"/>
    <sheet name="48" sheetId="122" r:id="rId49"/>
    <sheet name="49" sheetId="123" r:id="rId50"/>
    <sheet name="50" sheetId="113" r:id="rId51"/>
    <sheet name="51" sheetId="124" r:id="rId52"/>
    <sheet name="52" sheetId="115" r:id="rId53"/>
    <sheet name="53" sheetId="31" r:id="rId54"/>
    <sheet name="54" sheetId="125" r:id="rId55"/>
    <sheet name="55" sheetId="32" r:id="rId56"/>
    <sheet name="56" sheetId="33" r:id="rId57"/>
    <sheet name="57" sheetId="17" r:id="rId58"/>
    <sheet name="58" sheetId="18" r:id="rId59"/>
    <sheet name="59" sheetId="19" r:id="rId60"/>
    <sheet name="60" sheetId="20" r:id="rId61"/>
    <sheet name="61" sheetId="116" r:id="rId62"/>
    <sheet name="62" sheetId="117" r:id="rId63"/>
    <sheet name="63" sheetId="118" r:id="rId64"/>
    <sheet name="64" sheetId="21" r:id="rId65"/>
    <sheet name="65" sheetId="22" r:id="rId66"/>
    <sheet name="66" sheetId="23" r:id="rId67"/>
    <sheet name="67" sheetId="24" r:id="rId68"/>
    <sheet name="68" sheetId="25" r:id="rId69"/>
    <sheet name="69" sheetId="26" r:id="rId70"/>
    <sheet name="70" sheetId="27" r:id="rId71"/>
    <sheet name="71" sheetId="28" r:id="rId72"/>
    <sheet name="72" sheetId="29" r:id="rId73"/>
    <sheet name="73" sheetId="30" r:id="rId74"/>
    <sheet name="74" sheetId="16" r:id="rId75"/>
  </sheets>
  <definedNames>
    <definedName name="_xlnm._FilterDatabase" localSheetId="2" hidden="1">'2'!$A$2:$Q$30</definedName>
    <definedName name="_xlnm._FilterDatabase" localSheetId="3" hidden="1">'3'!$B$2:$J$3</definedName>
    <definedName name="_xlnm._FilterDatabase" localSheetId="72" hidden="1">'72'!$A$1:$P$47</definedName>
    <definedName name="_xlnm.Print_Area" localSheetId="60">'60'!$A$1:$K$23</definedName>
    <definedName name="_xlnm.Print_Area" localSheetId="64">'64'!$A$1:$L$18</definedName>
    <definedName name="_xlnm.Print_Area" localSheetId="65">'65'!$A$1:$F$16</definedName>
    <definedName name="_xlnm.Print_Area" localSheetId="66">'66'!$A$1:$AM$30</definedName>
    <definedName name="_xlnm.Print_Area" localSheetId="67">'67'!$A$1:$T$16</definedName>
    <definedName name="_xlnm.Print_Area" localSheetId="68">'68'!$A$1:$N$30</definedName>
    <definedName name="_xlnm.Print_Area" localSheetId="69">'69'!$A$1:$L$30</definedName>
    <definedName name="_xlnm.Print_Area" localSheetId="70">'70'!$A$1:$H$47</definedName>
    <definedName name="_xlnm.Print_Area" localSheetId="71">'71'!$A$1:$O$50</definedName>
    <definedName name="_xlnm.Print_Area" localSheetId="72">'72'!$A$1:$N$47</definedName>
    <definedName name="_xlnm.Print_Area" localSheetId="73">'73'!$A$1:$O$44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12" l="1"/>
  <c r="C43" i="12" l="1"/>
  <c r="C42" i="12"/>
  <c r="B42" i="12"/>
  <c r="B43" i="12"/>
  <c r="B5" i="123" l="1"/>
  <c r="C5" i="123"/>
  <c r="D5" i="123"/>
  <c r="E5" i="123"/>
  <c r="F5" i="123"/>
  <c r="G5" i="123"/>
  <c r="H5" i="123"/>
  <c r="I5" i="123"/>
  <c r="J5" i="123"/>
  <c r="K5" i="123"/>
  <c r="N5" i="119"/>
  <c r="O5" i="119"/>
  <c r="G5" i="113" l="1"/>
  <c r="B5" i="79"/>
  <c r="C5" i="79"/>
  <c r="D5" i="79"/>
  <c r="E5" i="79"/>
  <c r="F5" i="79"/>
  <c r="G5" i="79"/>
  <c r="H5" i="79"/>
  <c r="I5" i="79"/>
  <c r="G5" i="78"/>
  <c r="I10" i="78"/>
  <c r="I5" i="78" s="1"/>
  <c r="F4" i="31" l="1"/>
  <c r="B5" i="19" l="1"/>
  <c r="C5" i="19"/>
  <c r="D5" i="19"/>
  <c r="E5" i="19"/>
  <c r="F5" i="19"/>
  <c r="G5" i="19"/>
  <c r="H6" i="19"/>
  <c r="H5" i="19" s="1"/>
  <c r="I6" i="19"/>
  <c r="I5" i="19" s="1"/>
  <c r="J6" i="19"/>
  <c r="J5" i="19" s="1"/>
  <c r="H7" i="19"/>
  <c r="I7" i="19"/>
  <c r="J7" i="19"/>
  <c r="H8" i="19"/>
  <c r="I8" i="19"/>
  <c r="J8" i="19"/>
  <c r="H9" i="19"/>
  <c r="I9" i="19"/>
  <c r="J9" i="19"/>
  <c r="H10" i="19"/>
  <c r="I10" i="19"/>
  <c r="J10" i="19"/>
  <c r="H11" i="19"/>
  <c r="I11" i="19"/>
  <c r="J11" i="19"/>
  <c r="H12" i="19"/>
  <c r="I12" i="19"/>
  <c r="J12" i="19"/>
  <c r="I38" i="16" l="1"/>
  <c r="D6" i="13" l="1"/>
  <c r="E6" i="13"/>
  <c r="F6" i="13"/>
  <c r="G6" i="13"/>
  <c r="H6" i="13"/>
  <c r="I6" i="13"/>
  <c r="C6" i="13"/>
  <c r="B6" i="13"/>
  <c r="D71" i="12"/>
  <c r="E71" i="12"/>
  <c r="F71" i="12"/>
  <c r="G71" i="12"/>
  <c r="H71" i="12"/>
  <c r="I71" i="12"/>
  <c r="J71" i="12"/>
  <c r="K71" i="12"/>
  <c r="L71" i="12"/>
  <c r="M71" i="12"/>
  <c r="N71" i="12"/>
  <c r="O71" i="12"/>
  <c r="P71" i="12"/>
  <c r="Q71" i="12"/>
  <c r="C71" i="12"/>
  <c r="B71" i="12"/>
  <c r="C78" i="12"/>
  <c r="C47" i="12" l="1"/>
  <c r="B78" i="12" l="1"/>
  <c r="B47" i="12" l="1"/>
  <c r="C46" i="12"/>
  <c r="B46" i="12"/>
  <c r="C45" i="12"/>
  <c r="C48" i="12" s="1"/>
  <c r="B45" i="12"/>
  <c r="B48" i="12" s="1"/>
  <c r="C35" i="12"/>
  <c r="B35" i="12"/>
  <c r="C33" i="12"/>
  <c r="C32" i="12" s="1"/>
  <c r="B32" i="12"/>
  <c r="C27" i="12"/>
  <c r="C26" i="12"/>
  <c r="B26" i="12"/>
  <c r="C11" i="12"/>
  <c r="C23" i="12" s="1"/>
  <c r="B11" i="12"/>
  <c r="B23" i="12" s="1"/>
  <c r="C5" i="7" l="1"/>
  <c r="D5" i="7"/>
  <c r="E5" i="7"/>
  <c r="F5" i="7"/>
  <c r="G5" i="7"/>
  <c r="H5" i="7"/>
  <c r="I5" i="7"/>
  <c r="J5" i="7"/>
  <c r="K5" i="7"/>
  <c r="L5" i="7"/>
  <c r="M5" i="7"/>
  <c r="N5" i="7"/>
  <c r="O5" i="7"/>
  <c r="B5" i="7"/>
  <c r="C5" i="9" l="1"/>
  <c r="D5" i="9"/>
  <c r="E5" i="9"/>
  <c r="F5" i="9"/>
  <c r="G5" i="9"/>
  <c r="H5" i="9"/>
  <c r="I5" i="9"/>
  <c r="J5" i="9"/>
  <c r="K5" i="9"/>
  <c r="B5" i="9"/>
  <c r="C5" i="8"/>
  <c r="D5" i="8"/>
  <c r="E5" i="8"/>
  <c r="F5" i="8"/>
  <c r="G5" i="8"/>
  <c r="H5" i="8"/>
  <c r="I5" i="8"/>
  <c r="J5" i="8"/>
  <c r="K5" i="8"/>
  <c r="B5" i="8"/>
  <c r="C6" i="6" l="1"/>
  <c r="D6" i="6"/>
  <c r="E6" i="6"/>
  <c r="F6" i="6"/>
  <c r="G6" i="6"/>
  <c r="H6" i="6"/>
  <c r="I6" i="6"/>
  <c r="J6" i="6"/>
  <c r="K6" i="6"/>
  <c r="L6" i="6"/>
  <c r="M6" i="6"/>
  <c r="N6" i="6"/>
  <c r="O6" i="6"/>
  <c r="P6" i="6"/>
  <c r="Q6" i="6"/>
  <c r="R6" i="6"/>
  <c r="S6" i="6"/>
  <c r="B6" i="6"/>
  <c r="C7" i="11"/>
  <c r="D7" i="11"/>
  <c r="E7" i="11"/>
  <c r="F7" i="11"/>
  <c r="G7" i="11"/>
  <c r="H7" i="11"/>
  <c r="I7" i="11"/>
  <c r="B7" i="11"/>
  <c r="E27" i="5"/>
  <c r="D27" i="5"/>
  <c r="C77" i="12" l="1"/>
  <c r="B77" i="12"/>
  <c r="C11" i="7" l="1"/>
  <c r="C7" i="7"/>
  <c r="B7" i="7"/>
  <c r="C76" i="12" l="1"/>
  <c r="B76" i="12"/>
  <c r="C75" i="12" l="1"/>
  <c r="B75" i="12"/>
  <c r="C74" i="12"/>
  <c r="B74" i="12"/>
  <c r="C73" i="12"/>
  <c r="B73" i="12"/>
  <c r="C72" i="12"/>
  <c r="B72" i="12"/>
  <c r="G27" i="5" l="1"/>
  <c r="F27" i="5"/>
</calcChain>
</file>

<file path=xl/sharedStrings.xml><?xml version="1.0" encoding="utf-8"?>
<sst xmlns="http://schemas.openxmlformats.org/spreadsheetml/2006/main" count="3169" uniqueCount="1293">
  <si>
    <t>2021-22</t>
  </si>
  <si>
    <t>2022-23$</t>
  </si>
  <si>
    <t>Table 2: Company-Wise Capital Raised through Public and Rights Issues (Equity)</t>
  </si>
  <si>
    <t>Sl.No.</t>
  </si>
  <si>
    <t>Name of the Issuer/Company</t>
  </si>
  <si>
    <t>Date of Listing</t>
  </si>
  <si>
    <t>Type of Issue</t>
  </si>
  <si>
    <t>Face Value (₹ )</t>
  </si>
  <si>
    <t>Premium Value (₹ )</t>
  </si>
  <si>
    <t>Issue Price (₹ )</t>
  </si>
  <si>
    <t>Fresh</t>
  </si>
  <si>
    <t>OFS</t>
  </si>
  <si>
    <t>Total</t>
  </si>
  <si>
    <t>QIB</t>
  </si>
  <si>
    <t>NII</t>
  </si>
  <si>
    <t>RII</t>
  </si>
  <si>
    <t>Others, if any (Market Maker &amp; Reservation)</t>
  </si>
  <si>
    <t xml:space="preserve">BSE SME IPO   </t>
  </si>
  <si>
    <t>Rights</t>
  </si>
  <si>
    <t>-</t>
  </si>
  <si>
    <t>NSE SME IPO</t>
  </si>
  <si>
    <t>Amount raised (in crores)</t>
  </si>
  <si>
    <t>Oversubscribed (no. of times)</t>
  </si>
  <si>
    <t>Allocation in Net offer to public &amp; Others (No. of shares)</t>
  </si>
  <si>
    <t>Net offer to public*</t>
  </si>
  <si>
    <t>IPO</t>
  </si>
  <si>
    <t>*Shares issued by the Company are partly paid up but the information is provided considering the same as fully paid up.</t>
  </si>
  <si>
    <t>Number of Shares issued</t>
  </si>
  <si>
    <t>Net offer to Public = QIB (Including anchor) + RII + NII (Excluding Employee Reservation +Shareholder Reservation + Market maker)</t>
  </si>
  <si>
    <t>Table 7:  Industry-wise Classification of Capital Raised through Public and Rights Issues (Equity)</t>
  </si>
  <si>
    <t>Industry</t>
  </si>
  <si>
    <t>No. of issues</t>
  </si>
  <si>
    <t>Amount 
( ₹   crore)</t>
  </si>
  <si>
    <t>Airlines</t>
  </si>
  <si>
    <t>Automobiles</t>
  </si>
  <si>
    <t>Cement/ Constructions</t>
  </si>
  <si>
    <t>Chemical</t>
  </si>
  <si>
    <t>Consumer Services</t>
  </si>
  <si>
    <t>Electronic Equipments/ Products</t>
  </si>
  <si>
    <t>Engineering</t>
  </si>
  <si>
    <t>Entertainment</t>
  </si>
  <si>
    <t>Finance</t>
  </si>
  <si>
    <t>Food processing</t>
  </si>
  <si>
    <t>Healthcare</t>
  </si>
  <si>
    <t>Hotels</t>
  </si>
  <si>
    <t>Info Tech</t>
  </si>
  <si>
    <t>Misc</t>
  </si>
  <si>
    <t>Roads &amp; Highways</t>
  </si>
  <si>
    <t>Telecom</t>
  </si>
  <si>
    <t>Textile</t>
  </si>
  <si>
    <t>Plastic</t>
  </si>
  <si>
    <t>Power</t>
  </si>
  <si>
    <t>Printing</t>
  </si>
  <si>
    <t>Oil &amp; Natural Gas</t>
  </si>
  <si>
    <t>Insurance</t>
  </si>
  <si>
    <t>Notes - From April 2020 onwards, data on IPO issues are categorised based on the listing date .</t>
  </si>
  <si>
    <t>Source: SEBI.</t>
  </si>
  <si>
    <t>Banks/Fis</t>
  </si>
  <si>
    <t>Table 8: Sector-wise and Region-wise Distribution of Capital Mobilised through Public and Rights Issues (Equity)</t>
  </si>
  <si>
    <t>Year / Month</t>
  </si>
  <si>
    <t>Sector-wise</t>
  </si>
  <si>
    <t>Region-wise</t>
  </si>
  <si>
    <t>Private</t>
  </si>
  <si>
    <t>Public</t>
  </si>
  <si>
    <t>Northern</t>
  </si>
  <si>
    <t>Eastern</t>
  </si>
  <si>
    <t>Western</t>
  </si>
  <si>
    <t>Southern</t>
  </si>
  <si>
    <t>Central</t>
  </si>
  <si>
    <t>Foreign</t>
  </si>
  <si>
    <t>Table 9: Size-wise Classification of Capital Raised through Public and Rights Issues (Equity)</t>
  </si>
  <si>
    <t>&lt; 5 crore</t>
  </si>
  <si>
    <t>≥ 5crore - &lt; 10crore</t>
  </si>
  <si>
    <t xml:space="preserve">  ≥ 10 crore - &lt; 50 crore</t>
  </si>
  <si>
    <t xml:space="preserve">  ≥ 50 crore - &lt; 100 crore</t>
  </si>
  <si>
    <t xml:space="preserve">  ≥ 100 crore -&lt;500 crore</t>
  </si>
  <si>
    <t>&gt;=₹500 crore</t>
  </si>
  <si>
    <t xml:space="preserve"> </t>
  </si>
  <si>
    <t>Table 10: Capital Raised by Listed Companies from the Primary Market through QIPs</t>
  </si>
  <si>
    <t>Only BSE</t>
  </si>
  <si>
    <t>Only NSE</t>
  </si>
  <si>
    <t>Only MSEI</t>
  </si>
  <si>
    <t>Both NSE and BSE</t>
  </si>
  <si>
    <t>Apr-22</t>
  </si>
  <si>
    <t>May-22</t>
  </si>
  <si>
    <t>Jun-22</t>
  </si>
  <si>
    <t xml:space="preserve">Notes: 1. The above data includes both "no. of issues" and "Amount" raised on conversion of convertible securities issued on QIP basis. 
</t>
  </si>
  <si>
    <t>Source: BSE, NSE and MSEI.</t>
  </si>
  <si>
    <t>Jul-22</t>
  </si>
  <si>
    <t>Aug-22</t>
  </si>
  <si>
    <t>Table 11: Preferential Allotments Listed at BSE and NSE</t>
  </si>
  <si>
    <t>Year/Month</t>
  </si>
  <si>
    <t>Common#</t>
  </si>
  <si>
    <t>#Listed at any two or three exchanges.</t>
  </si>
  <si>
    <t>Sl.No</t>
  </si>
  <si>
    <t>Target Company</t>
  </si>
  <si>
    <t>Acquirers/PACs</t>
  </si>
  <si>
    <t>Offer Opening Date</t>
  </si>
  <si>
    <t>Offer Closing Date</t>
  </si>
  <si>
    <t>Offer Size</t>
  </si>
  <si>
    <t>Offer
 Price 
(₹ ) per share</t>
  </si>
  <si>
    <t>Offer Size (₹  crore)</t>
  </si>
  <si>
    <t>Public Announcement Date</t>
  </si>
  <si>
    <t>No. of 
Shares</t>
  </si>
  <si>
    <t>Percent of Equity 
Capital</t>
  </si>
  <si>
    <t>Open Offers</t>
  </si>
  <si>
    <t>Objectives</t>
  </si>
  <si>
    <t>Change in Control 
of Management</t>
  </si>
  <si>
    <t>No. of Offers</t>
  </si>
  <si>
    <t>Amount (₹  crore)</t>
  </si>
  <si>
    <t>Amount (₹ crore)</t>
  </si>
  <si>
    <t>*In instances where offers have more than one objective, the issue is classified only under one of the same.</t>
  </si>
  <si>
    <t>Data is compiled based on offer closing date</t>
  </si>
  <si>
    <t>Consolidation of Holdings</t>
  </si>
  <si>
    <t>Substantial Acquisition</t>
  </si>
  <si>
    <t>Table 5 A: Consolidated Resource Mobilisation through Primary markets</t>
  </si>
  <si>
    <t>Modes of Fund Raising</t>
  </si>
  <si>
    <t>2022-23 #</t>
  </si>
  <si>
    <t>No. of Issues</t>
  </si>
  <si>
    <t>Amount
(Rs.crore)</t>
  </si>
  <si>
    <t>Equity Issues</t>
  </si>
  <si>
    <t>A. IPOs (Main Board)</t>
  </si>
  <si>
    <t>i) OFS Component</t>
  </si>
  <si>
    <t>ii) Fresh Capital Raising Component</t>
  </si>
  <si>
    <t>B. IPO (SME)</t>
  </si>
  <si>
    <t>C. IPO (Total) [A+B]</t>
  </si>
  <si>
    <t>i) OFS Component (Total)</t>
  </si>
  <si>
    <t>ii) Fresh Capital Raising Component (Total)</t>
  </si>
  <si>
    <t>D. FPO in the Main Board</t>
  </si>
  <si>
    <t xml:space="preserve">E. FPO in the SME Segment </t>
  </si>
  <si>
    <t>F. FPO (Total) [D+E]</t>
  </si>
  <si>
    <t>G. Total Public Issues in equity (C+F)</t>
  </si>
  <si>
    <t>H. Rights Issue</t>
  </si>
  <si>
    <t xml:space="preserve">i)MainBoard Companies </t>
  </si>
  <si>
    <t>ii) SME / IGP Companies</t>
  </si>
  <si>
    <t>I. Preferential Issue</t>
  </si>
  <si>
    <t>J. QIPs/IPPs</t>
  </si>
  <si>
    <t>K. OFS through Exchanges</t>
  </si>
  <si>
    <t>i)Mainboard companies</t>
  </si>
  <si>
    <t>ii)SME/IGP companies</t>
  </si>
  <si>
    <t>L. Total Fund raised in IGP Segment</t>
  </si>
  <si>
    <t xml:space="preserve">M. Total Equity raised </t>
  </si>
  <si>
    <t>i) OFS Component (Total) G(i)+K+L(i)</t>
  </si>
  <si>
    <t>ii) Fresh Capital Raising Component (Total) G(ii)+H+I+J+L(ii)</t>
  </si>
  <si>
    <t>Bond Market</t>
  </si>
  <si>
    <t>N. Fund mobilized through Private Placement in Corporate Bond Market (CBM)</t>
  </si>
  <si>
    <t>Of the above, listed after private placement in EBP</t>
  </si>
  <si>
    <t>O. Fund mobilized through public issue in CBM</t>
  </si>
  <si>
    <t>P. Total fund Mobilized in CBM (N+O)</t>
  </si>
  <si>
    <t>Business trusts</t>
  </si>
  <si>
    <t>Q. Total funds mobilized by REITs</t>
  </si>
  <si>
    <t>i. Listed REITs</t>
  </si>
  <si>
    <t>R. Total fund mobilized by InvITs#</t>
  </si>
  <si>
    <t>i. Listed InvITs</t>
  </si>
  <si>
    <t>ii. Unlisted InvITs</t>
  </si>
  <si>
    <t>S. Total fund mobilized by REITs &amp; InvITs (Q+R)**</t>
  </si>
  <si>
    <t>i. Listed</t>
  </si>
  <si>
    <t>ii. Unlisted</t>
  </si>
  <si>
    <t># Data includes Private and Public Listing</t>
  </si>
  <si>
    <t>** includes funds raised through public issue, private placement, preferential issue, institutional placement, rights issue</t>
  </si>
  <si>
    <t>Notes: 1. Data includes BSE SME Start-up.</t>
  </si>
  <si>
    <t xml:space="preserve"> 2. IPOs are classified based on listing date and public debt issues on the basis of closing date of the issue.</t>
  </si>
  <si>
    <t xml:space="preserve">Table 5B: Capital Raised from the Primary Market through  Public and Rights Issues </t>
  </si>
  <si>
    <t>Total
(Equity+Debt)</t>
  </si>
  <si>
    <t>Category-wise (Equity)</t>
  </si>
  <si>
    <t>Issue-Type (Equity)</t>
  </si>
  <si>
    <t>Instrument-Wise (Equity and Debt)</t>
  </si>
  <si>
    <t>Listed</t>
  </si>
  <si>
    <t>IPOs</t>
  </si>
  <si>
    <t>Equities</t>
  </si>
  <si>
    <t>Debt</t>
  </si>
  <si>
    <t>At Par</t>
  </si>
  <si>
    <t>At Premium</t>
  </si>
  <si>
    <t xml:space="preserve">Notes: 1. Amount for public debt issue for last two months is provisional and may get updated 
</t>
  </si>
  <si>
    <t>2. Equity public issues also include issues listed on SME platform.</t>
  </si>
  <si>
    <t>3. Equity data on IPO issues are categorised based on the listing date .</t>
  </si>
  <si>
    <t>4. Debt issues are classified based on closing date of the issue</t>
  </si>
  <si>
    <t>Table 6:  Resource Moblisiation by SMEs through Equity Issues</t>
  </si>
  <si>
    <t>New Issues listed at SME Platform</t>
  </si>
  <si>
    <t>FPOs by SMEs</t>
  </si>
  <si>
    <t>SME IPOs</t>
  </si>
  <si>
    <t>IPOs of Start-ups</t>
  </si>
  <si>
    <t>Source: SEBI</t>
  </si>
  <si>
    <t>Table 3: Offers closed during the month under SEBI (Substantial Acquisition of Shares and Takeover) Regulations, 2011</t>
  </si>
  <si>
    <t>Table 4: Trends in Closed Offers under SEBI (Substantial Acquisition of Shares and Takeover) Regulations, 2011</t>
  </si>
  <si>
    <t>Sep-22</t>
  </si>
  <si>
    <t>Suditi Industries Ltd.</t>
  </si>
  <si>
    <t>7NR Retail Limited</t>
  </si>
  <si>
    <t>Coastal Corporation Limited</t>
  </si>
  <si>
    <t>Gautam Gems Limited</t>
  </si>
  <si>
    <t>Tembo Global Industries Limited</t>
  </si>
  <si>
    <t>MAFIA TRENDS LIMITED</t>
  </si>
  <si>
    <t>Cargosol Logistics Limited</t>
  </si>
  <si>
    <t>Cargotrans Maritime Limited</t>
  </si>
  <si>
    <t>Concord Control Systems Limited</t>
  </si>
  <si>
    <t>INSOLATION ENERGY LIMITED</t>
  </si>
  <si>
    <t>REETECH INTERNATIONAL CARGO AND COURIER LIMITED</t>
  </si>
  <si>
    <t>SILICON RENTAL SOLUTIONS LIMITED</t>
  </si>
  <si>
    <t>STEELMAN TELECOM LIMITED</t>
  </si>
  <si>
    <t>Trident Lifeline Limited</t>
  </si>
  <si>
    <t>VEDANT ASSET LIMITED</t>
  </si>
  <si>
    <t>MAAGH ADVERTISING AND MARKETING SERVICES LIMITED</t>
  </si>
  <si>
    <t>Electronics Mart India Limited</t>
  </si>
  <si>
    <t>PACE E-COMMERCE VENTURES LIMITED</t>
  </si>
  <si>
    <t>Tracxn Technologies Limited</t>
  </si>
  <si>
    <t>Cyber Media Research &amp; Services Limited</t>
  </si>
  <si>
    <t>Lloyds Luxuries Limited</t>
  </si>
  <si>
    <t>QMS Medical Allied Services Limited</t>
  </si>
  <si>
    <t>Swastik Pipe Limited</t>
  </si>
  <si>
    <t>Frog Cellsat Limited</t>
  </si>
  <si>
    <t>Phantom Digital Effects Limited</t>
  </si>
  <si>
    <t>7.12</t>
  </si>
  <si>
    <t>55.05</t>
  </si>
  <si>
    <t>148.55</t>
  </si>
  <si>
    <t>304.66</t>
  </si>
  <si>
    <t>198.75</t>
  </si>
  <si>
    <t>2.03</t>
  </si>
  <si>
    <t>3.11</t>
  </si>
  <si>
    <t>21.87</t>
  </si>
  <si>
    <t>1.43</t>
  </si>
  <si>
    <t>53</t>
  </si>
  <si>
    <t>1.58</t>
  </si>
  <si>
    <t>78.22</t>
  </si>
  <si>
    <t>1.32</t>
  </si>
  <si>
    <t>3.28</t>
  </si>
  <si>
    <t>The Baroda Rayon Corporation Limited</t>
  </si>
  <si>
    <t>Mr. Damodarbhai Bhimjibhai Patel,  Mr. Mohanlal Bhimjibhai Patel,  Mr. Viral Damodarbhai Bhavani,  , Sejima Texyarn Private Limited, Mr. Raj Bhavani,  Mr. Umang Bhavani, Ms. Hetal Dipeshbhai Bhavani &amp; Mr. Upesh Bhavani</t>
  </si>
  <si>
    <t>Iykot Hitech Toolroom Limited</t>
  </si>
  <si>
    <t>Mrs. Annjana Dugar, Ms. Likhitta Dugar</t>
  </si>
  <si>
    <t xml:space="preserve">Arunjyoti Bio Ventures Limited
</t>
  </si>
  <si>
    <t>Pabbathi Badari Narayan Murthy, Dathvik Pabbathi &amp; P S R Mahalakshmiprasanna</t>
  </si>
  <si>
    <t>Pitti Laminations Limited</t>
  </si>
  <si>
    <t xml:space="preserve">Smt. Madhuri S Pitti, Pitti Electrical Equipment Private Limited  and Shri Sharad B Pitti and Shri Akshay S Pitti </t>
  </si>
  <si>
    <t xml:space="preserve">Acrow India Limited
</t>
  </si>
  <si>
    <t xml:space="preserve">Gopal Trilokchand Agrawal, Shyam Trilokchand Agrawal &amp; Sanjay Trilokchand Goyal </t>
  </si>
  <si>
    <t xml:space="preserve">HKG Limited
</t>
  </si>
  <si>
    <t>Mr.Umesh Vishwanath Katti &amp; Mr.Lava Ramesh Katti</t>
  </si>
  <si>
    <t xml:space="preserve">Asit C Mehta Financial Services Limited
</t>
  </si>
  <si>
    <t>Cliqtrade Stock Brokers Private Limited</t>
  </si>
  <si>
    <t>$ indicates upto October 31, 2022</t>
  </si>
  <si>
    <t>Oct-22</t>
  </si>
  <si>
    <t>ii. Unlisted REITs</t>
  </si>
  <si>
    <t>Table 1: SEBI Registered Market Intermediaries/Institutions</t>
  </si>
  <si>
    <t xml:space="preserve">Market Intermediaries </t>
  </si>
  <si>
    <t>Stock Exchanges (Cash Segment)</t>
  </si>
  <si>
    <t>Stock Exchanges (Equity Derivatives Segment)</t>
  </si>
  <si>
    <t>Stock Exchanges (Currency Derivatives Segment)</t>
  </si>
  <si>
    <t>Stock Exchanges (Commodity Derivatives Segment)</t>
  </si>
  <si>
    <t>Brokers (Cash Segment)</t>
  </si>
  <si>
    <t>BSE</t>
  </si>
  <si>
    <t>NSE</t>
  </si>
  <si>
    <t>MSEI</t>
  </si>
  <si>
    <t>Brokers (Equity Derivatives Segment)</t>
  </si>
  <si>
    <t>Brokers (Currency Derivatives Segment)</t>
  </si>
  <si>
    <t>Brokers (Debt Segment)</t>
  </si>
  <si>
    <t>Brokers (Commodity Derivatives Segment)</t>
  </si>
  <si>
    <t>MCX</t>
  </si>
  <si>
    <t>NCDEX</t>
  </si>
  <si>
    <t>ICEX</t>
  </si>
  <si>
    <t>Corporate  Brokers(Cash Segment)</t>
  </si>
  <si>
    <t>Foreign Portfolio Investors (FPIs)</t>
  </si>
  <si>
    <t>Custodians</t>
  </si>
  <si>
    <t>Designated Depositories Participants (DDPs)</t>
  </si>
  <si>
    <t>Depositories</t>
  </si>
  <si>
    <t>Depository Participants</t>
  </si>
  <si>
    <t>NSDL</t>
  </si>
  <si>
    <t>CDSL</t>
  </si>
  <si>
    <t>Merchant Bankers</t>
  </si>
  <si>
    <t>Bankers to an Issue</t>
  </si>
  <si>
    <t>Debenture Trustees</t>
  </si>
  <si>
    <t>Credit Rating Agencies</t>
  </si>
  <si>
    <t>KYC Registration Agencies (KRA)</t>
  </si>
  <si>
    <t>Registrars to an Issue &amp; Share Transfer Agents</t>
  </si>
  <si>
    <t>Venture Capital Funds</t>
  </si>
  <si>
    <t>Foreign Venture Capital Investors</t>
  </si>
  <si>
    <t>Alternative Investment Funds</t>
  </si>
  <si>
    <t>Portfolio Managers</t>
  </si>
  <si>
    <t>Mutual Funds</t>
  </si>
  <si>
    <t>Investment Advisors</t>
  </si>
  <si>
    <t>Research Analysts</t>
  </si>
  <si>
    <t>Infrastructure Investment Trusts (InvITs)</t>
  </si>
  <si>
    <t>Real Estate Investment Trusts (REITs)</t>
  </si>
  <si>
    <t>Collective Investment Schemes</t>
  </si>
  <si>
    <t>Approved Intermediaries (Stock Lending Schemes)</t>
  </si>
  <si>
    <t>STP (Centralised Hub)</t>
  </si>
  <si>
    <t>STP Service Providers</t>
  </si>
  <si>
    <t>Notes:</t>
  </si>
  <si>
    <t>Source: SEBI, NSDL, CDSL.</t>
  </si>
  <si>
    <t>$ indicates as on October 31, 2022</t>
  </si>
  <si>
    <t>Table 74:  Macro Economic Indicators</t>
  </si>
  <si>
    <t xml:space="preserve">I. GDP at Current prices for 2021-22 (₹ crore)#                         </t>
  </si>
  <si>
    <t>II. Gross Saving as a per cent of Gross National Disposable Income at current market prices in 2020-21*</t>
  </si>
  <si>
    <t>III. Gross Capital Formation at current prices as a per cent of GDP at current market prices in 2020-21*</t>
  </si>
  <si>
    <t xml:space="preserve">IV.  Monetary and Banking Indicators                  </t>
  </si>
  <si>
    <t>Cash Reserve Ratio (per cent)</t>
  </si>
  <si>
    <t>Repo Rate (per cent)</t>
  </si>
  <si>
    <t>Money Supply (M3)  (₹ billion)</t>
  </si>
  <si>
    <t>Aggregate Deposit (₹ billion)</t>
  </si>
  <si>
    <t>Bank Credit (₹ billion)</t>
  </si>
  <si>
    <t xml:space="preserve">V. Interest Rate                        </t>
  </si>
  <si>
    <t>Call Money Rate (Weighted Average)</t>
  </si>
  <si>
    <t>91-Day-Treasury Bill (Primary Yield)</t>
  </si>
  <si>
    <t>Base rate (per cent)</t>
  </si>
  <si>
    <t>7.25/8.80</t>
  </si>
  <si>
    <t>7.75/8.80</t>
  </si>
  <si>
    <t>7.75/8.81</t>
  </si>
  <si>
    <t>8.10/8.80</t>
  </si>
  <si>
    <t xml:space="preserve">Term Deposit Rate &gt; 1 year </t>
  </si>
  <si>
    <t>5.00/5.60</t>
  </si>
  <si>
    <t>5.00/5.75</t>
  </si>
  <si>
    <t>5.30/5.75</t>
  </si>
  <si>
    <t>5.30/6.10</t>
  </si>
  <si>
    <t>5.30/6.11</t>
  </si>
  <si>
    <t>5.50/7.00</t>
  </si>
  <si>
    <t>VI. Capital Market Indicators (₹crore)</t>
  </si>
  <si>
    <t xml:space="preserve">Equity Cash Turnover (BSE+NSE) </t>
  </si>
  <si>
    <t xml:space="preserve">Market Cap-BSE </t>
  </si>
  <si>
    <t xml:space="preserve">Market Cap-NSE </t>
  </si>
  <si>
    <t xml:space="preserve">Net FPI Investment in Equity </t>
  </si>
  <si>
    <t>VII. Exchange Rate and Reserves</t>
  </si>
  <si>
    <t>Forex Reserves (USD million)</t>
  </si>
  <si>
    <t>Re/ Dollar</t>
  </si>
  <si>
    <t>Re/Euro</t>
  </si>
  <si>
    <t>Forward Premia of USD  6-month</t>
  </si>
  <si>
    <t>VIII.  Public Borrowing and Inflation Rate (Y-o-Y)</t>
  </si>
  <si>
    <t>Central Govt. Market Borrowing-Gross (₹ billion)</t>
  </si>
  <si>
    <t>Wholesale Price Index (2011-12=100) Rate (in per cent) (Y-o-Y)</t>
  </si>
  <si>
    <t>Consumer Price Index (2012 =100) Rate (in per cent) (Y-o-Y)</t>
  </si>
  <si>
    <t>IX.  Index of Industrial Production (Base year 2011-12 = 100)</t>
  </si>
  <si>
    <t>General</t>
  </si>
  <si>
    <t>NA</t>
  </si>
  <si>
    <t>Mining</t>
  </si>
  <si>
    <t>Manufacturing</t>
  </si>
  <si>
    <t>Electricity</t>
  </si>
  <si>
    <t>X. External Sector Indicators (USD million)</t>
  </si>
  <si>
    <t xml:space="preserve">Exports </t>
  </si>
  <si>
    <t>Imports</t>
  </si>
  <si>
    <t>Trade Balance</t>
  </si>
  <si>
    <t xml:space="preserve">Notes: </t>
  </si>
  <si>
    <t>#First Advacne Estimates as per MOSPI press release dated May  31, 2022</t>
  </si>
  <si>
    <t>* First Revised Estimates as per MOSPI press release dated Jan  31, 2022</t>
  </si>
  <si>
    <t>^ cumulative figure value of the respective months.</t>
  </si>
  <si>
    <t>Data for CPI, WPI, IIP and External sector have been compiled based on available information.</t>
  </si>
  <si>
    <t>Net assets of INR 56,650.32 crores pertaining to Funds of Funds Schemes for October 2022 is not included in the above data.</t>
  </si>
  <si>
    <t>Public Sector</t>
  </si>
  <si>
    <t>Pvt. Sector</t>
  </si>
  <si>
    <t>Assets at the
End of
Period</t>
  </si>
  <si>
    <t>Net Inflow/ Outflow</t>
  </si>
  <si>
    <t>Redemption</t>
  </si>
  <si>
    <t>Gross Mobilisation</t>
  </si>
  <si>
    <t>Table 57: Trends in Resource Mobilization by Mutual Funds (₹  crore)</t>
  </si>
  <si>
    <t>d</t>
  </si>
  <si>
    <t>** Data in respect Fund of Funds Domestic is shown for information only. The same is included in the respective underlying schemes.</t>
  </si>
  <si>
    <t>$ indicates upto October 31,2022</t>
  </si>
  <si>
    <t>2. Inter scheme investments are excluded from the above data</t>
  </si>
  <si>
    <t>1. No.of schemes also includes serial plans.</t>
  </si>
  <si>
    <t>Fund of Funds Scheme (Domestic)</t>
  </si>
  <si>
    <t>Grand Total (A+B+C)</t>
  </si>
  <si>
    <t>Total C -Interval Schemes</t>
  </si>
  <si>
    <t>Other Schemes</t>
  </si>
  <si>
    <t>III</t>
  </si>
  <si>
    <t>Growth/Equity Oriented Schemes</t>
  </si>
  <si>
    <t>II</t>
  </si>
  <si>
    <t>Income/Debt Oriented Schemes</t>
  </si>
  <si>
    <t>Interval Schemes</t>
  </si>
  <si>
    <t>C</t>
  </si>
  <si>
    <t>Total B -Close ended Schemes</t>
  </si>
  <si>
    <t>Sub total</t>
  </si>
  <si>
    <t>Others</t>
  </si>
  <si>
    <t>ii</t>
  </si>
  <si>
    <t>ELSS</t>
  </si>
  <si>
    <t>i</t>
  </si>
  <si>
    <t>Other Debt</t>
  </si>
  <si>
    <t>iv</t>
  </si>
  <si>
    <t xml:space="preserve">Infrastructure Debt Fund </t>
  </si>
  <si>
    <t>iii</t>
  </si>
  <si>
    <t>Capital Protection Oriented  Schemes</t>
  </si>
  <si>
    <t>Fixed Term Plan</t>
  </si>
  <si>
    <t>I</t>
  </si>
  <si>
    <t>Close  Ended Schemes</t>
  </si>
  <si>
    <t>B</t>
  </si>
  <si>
    <t>Total A-Open ended Schemes</t>
  </si>
  <si>
    <t xml:space="preserve">Sub total - V </t>
  </si>
  <si>
    <t>Fund of funds investing overseas</t>
  </si>
  <si>
    <t>Other ETFs</t>
  </si>
  <si>
    <t>GOLD ETFs</t>
  </si>
  <si>
    <t>Index Funds</t>
  </si>
  <si>
    <t>V</t>
  </si>
  <si>
    <t xml:space="preserve">Sub total - IV </t>
  </si>
  <si>
    <t>Childrens' Fund</t>
  </si>
  <si>
    <t>Retirement Fund</t>
  </si>
  <si>
    <t>Solution Oriented  Schemes</t>
  </si>
  <si>
    <t>IV</t>
  </si>
  <si>
    <t xml:space="preserve">Sub total - III </t>
  </si>
  <si>
    <t>Equity Savings Fund</t>
  </si>
  <si>
    <t>Arbitrage Fund</t>
  </si>
  <si>
    <t>Multi Asset Allocation</t>
  </si>
  <si>
    <t>Dynamic Asset Allocation/Balanced Advantage</t>
  </si>
  <si>
    <t>Balanced Hybrid Fund/Aggressive Hybrid Fund</t>
  </si>
  <si>
    <t>Conservative Hybrid Fund</t>
  </si>
  <si>
    <t>Hybrid Schemes</t>
  </si>
  <si>
    <t xml:space="preserve">Sub total - II </t>
  </si>
  <si>
    <t>Flexi Cap Fund</t>
  </si>
  <si>
    <t>Sectoral/Thematic Funds</t>
  </si>
  <si>
    <t>Focused Fund</t>
  </si>
  <si>
    <t>Value Fund/Contra Fund</t>
  </si>
  <si>
    <t>Dividend Yield Fund</t>
  </si>
  <si>
    <t>Small Cap Fund</t>
  </si>
  <si>
    <t>Mid Cap Fund</t>
  </si>
  <si>
    <t>Large &amp; Mid Cap Fund</t>
  </si>
  <si>
    <t>Large Cap Fund</t>
  </si>
  <si>
    <t>Multi Cap Fund</t>
  </si>
  <si>
    <t xml:space="preserve">Sub total - I </t>
  </si>
  <si>
    <t>Floater Fund</t>
  </si>
  <si>
    <t>Gilt Fund with 10 year constant duration</t>
  </si>
  <si>
    <t>Gilt Fund</t>
  </si>
  <si>
    <t>Banking and PSU Fund</t>
  </si>
  <si>
    <t>Credit Risk Fund</t>
  </si>
  <si>
    <t>Corporate Bond Fund</t>
  </si>
  <si>
    <t>Dynamic Bond Fund</t>
  </si>
  <si>
    <t>Long Duration Fund</t>
  </si>
  <si>
    <t>Medium to Long Duration Fund</t>
  </si>
  <si>
    <t>Medium Duration Fund</t>
  </si>
  <si>
    <t>Short Duration Fund</t>
  </si>
  <si>
    <t>Money Market Fund</t>
  </si>
  <si>
    <t>Low Duration Fund</t>
  </si>
  <si>
    <t>Ultra Short Duration Fund</t>
  </si>
  <si>
    <t>Liquid Fund</t>
  </si>
  <si>
    <t>Overnight Fund</t>
  </si>
  <si>
    <t>Open ended Schemes</t>
  </si>
  <si>
    <t>A</t>
  </si>
  <si>
    <t>Net Assets Under Management as on October 31, 2022 (INR in crore)</t>
  </si>
  <si>
    <t>Net Inflow (+ve)/ Outflow (-ve)   (₹ crore)</t>
  </si>
  <si>
    <t>Repurchase/ Redemptio  (₹ crore)</t>
  </si>
  <si>
    <t xml:space="preserve">Funds mobilized  (₹ crore)
 </t>
  </si>
  <si>
    <t>No. of Folios as on October 31, 2022</t>
  </si>
  <si>
    <t>No. of Schemes as on October 31, 2022</t>
  </si>
  <si>
    <t>Net Assets Under Management as on March 31,2022 (₹ crore)</t>
  </si>
  <si>
    <t>No. of folios as on March 31,2022</t>
  </si>
  <si>
    <t>No. of schemes as on  March 31,2022</t>
  </si>
  <si>
    <t>Scheme Category</t>
  </si>
  <si>
    <t>Sr. No.</t>
  </si>
  <si>
    <t>Table 58  Scheme-wise Statistics of Mutual Funds</t>
  </si>
  <si>
    <t>This data is compiled on the basis of reports submitted to SEBI by custodians.</t>
  </si>
  <si>
    <t>Net purchases /Sales</t>
  </si>
  <si>
    <t>Gross Sales</t>
  </si>
  <si>
    <t>Gross Purchases</t>
  </si>
  <si>
    <t>Net Purchases /Sales</t>
  </si>
  <si>
    <t>Equity</t>
  </si>
  <si>
    <t>Year/  Month</t>
  </si>
  <si>
    <t>Table 59: Trends in Investments by Mutual Funds (₹  crore)</t>
  </si>
  <si>
    <t>3.  The above data is as per submissions made by 325 Nos. of PMS on the SI Portal till November 11, 2022</t>
  </si>
  <si>
    <t>2. Of the Oct 2022 AUM,  Rs. 19,31,563/- Crores are contributed by funds from EPFO/PFs.</t>
  </si>
  <si>
    <t>2. #Of the Oct 2021 AUM, Rs. 16,52,599/- Crores are contributed by funds from EPFO/PFs.</t>
  </si>
  <si>
    <t xml:space="preserve">1. **Value of Assets for which Advisory Services are being given. </t>
  </si>
  <si>
    <t>Total*</t>
  </si>
  <si>
    <t>Derivatives- Others</t>
  </si>
  <si>
    <t>Derivatives- Commodity</t>
  </si>
  <si>
    <t>Derivatives- Equity</t>
  </si>
  <si>
    <t>Structured Debt Unlisted</t>
  </si>
  <si>
    <t>Structured Debt Listed</t>
  </si>
  <si>
    <t>Plain Debt Unlisted</t>
  </si>
  <si>
    <t>Plain Debt Listed</t>
  </si>
  <si>
    <t>Unlisted Equity</t>
  </si>
  <si>
    <t>Listed Equity</t>
  </si>
  <si>
    <t>AUM (₹ crore)</t>
  </si>
  <si>
    <t>No. of Clients</t>
  </si>
  <si>
    <t>Advisory**</t>
  </si>
  <si>
    <t>Co-Investment</t>
  </si>
  <si>
    <t>Non-Discretionary</t>
  </si>
  <si>
    <t>Discretionary</t>
  </si>
  <si>
    <t>Advisory</t>
  </si>
  <si>
    <t>Discretionary#</t>
  </si>
  <si>
    <t>Particulars</t>
  </si>
  <si>
    <t>Oct  2021</t>
  </si>
  <si>
    <t>Oct  2022</t>
  </si>
  <si>
    <t>Table 59: Assets Managed by Portfolio Managers</t>
  </si>
  <si>
    <t>Source: NCDEX, MCX, BSE and NSE</t>
  </si>
  <si>
    <t>2.  # Options Includes both Options on Futures &amp; on goods.</t>
  </si>
  <si>
    <t xml:space="preserve">Note : 1. All contract variants are considered as one commodity  </t>
  </si>
  <si>
    <t>Traded</t>
  </si>
  <si>
    <t>0*</t>
  </si>
  <si>
    <t xml:space="preserve">Contracts floated </t>
  </si>
  <si>
    <t>Permitted for trading</t>
  </si>
  <si>
    <t xml:space="preserve">Commodities floated </t>
  </si>
  <si>
    <t xml:space="preserve">Energy </t>
  </si>
  <si>
    <t xml:space="preserve">Bullion </t>
  </si>
  <si>
    <t>Metals other than bullion</t>
  </si>
  <si>
    <t>Agriculture</t>
  </si>
  <si>
    <t>Indices</t>
  </si>
  <si>
    <t>Gems and Stones</t>
  </si>
  <si>
    <t>Options #</t>
  </si>
  <si>
    <t>Futures</t>
  </si>
  <si>
    <t>Exchanges</t>
  </si>
  <si>
    <t>Table 64: Number of commodities permitted and traded at exchanges during the month</t>
  </si>
  <si>
    <t>Source: MCX</t>
  </si>
  <si>
    <t># Average during the period.</t>
  </si>
  <si>
    <t>Average of close #</t>
  </si>
  <si>
    <t>Close</t>
  </si>
  <si>
    <t>Low</t>
  </si>
  <si>
    <t>High</t>
  </si>
  <si>
    <t>Open</t>
  </si>
  <si>
    <t xml:space="preserve">MCX iCOMDEX </t>
  </si>
  <si>
    <t>Table 65: Trends in Commodity Index</t>
  </si>
  <si>
    <r>
      <t>Turnover 
(</t>
    </r>
    <r>
      <rPr>
        <sz val="10"/>
        <color theme="1"/>
        <rFont val="Rupee Foradian"/>
        <family val="2"/>
      </rPr>
      <t>₹</t>
    </r>
    <r>
      <rPr>
        <b/>
        <sz val="10"/>
        <color theme="1"/>
        <rFont val="Rupee Foradian"/>
        <family val="2"/>
      </rPr>
      <t xml:space="preserve"> </t>
    </r>
    <r>
      <rPr>
        <b/>
        <sz val="10"/>
        <color theme="1"/>
        <rFont val="Garamond"/>
        <family val="1"/>
      </rPr>
      <t>crore)</t>
    </r>
  </si>
  <si>
    <t>No. of contracts traded</t>
  </si>
  <si>
    <r>
      <t>Notional Value 
(</t>
    </r>
    <r>
      <rPr>
        <sz val="10"/>
        <rFont val="Garamond"/>
        <family val="1"/>
      </rPr>
      <t>₹</t>
    </r>
    <r>
      <rPr>
        <b/>
        <sz val="10"/>
        <rFont val="Garamond"/>
        <family val="1"/>
      </rPr>
      <t xml:space="preserve"> crore)</t>
    </r>
  </si>
  <si>
    <t xml:space="preserve">No. of contracts </t>
  </si>
  <si>
    <r>
      <t>Turnover 
(</t>
    </r>
    <r>
      <rPr>
        <sz val="10"/>
        <color theme="1"/>
        <rFont val="Garamond"/>
        <family val="1"/>
      </rPr>
      <t xml:space="preserve">₹ </t>
    </r>
    <r>
      <rPr>
        <b/>
        <sz val="10"/>
        <color theme="1"/>
        <rFont val="Garamond"/>
        <family val="1"/>
      </rPr>
      <t>crore)</t>
    </r>
  </si>
  <si>
    <t xml:space="preserve">Put Options </t>
  </si>
  <si>
    <t xml:space="preserve">Call Options </t>
  </si>
  <si>
    <t>Open interest at the end of the period</t>
  </si>
  <si>
    <t>Total Options</t>
  </si>
  <si>
    <t>Energy</t>
  </si>
  <si>
    <t>Metals</t>
  </si>
  <si>
    <t>Bullion</t>
  </si>
  <si>
    <t>No.of Trading days</t>
  </si>
  <si>
    <t>Year / 
Month</t>
  </si>
  <si>
    <t>Options</t>
  </si>
  <si>
    <r>
      <t>Value
(</t>
    </r>
    <r>
      <rPr>
        <sz val="10"/>
        <color theme="1"/>
        <rFont val="Rupee Foradian"/>
        <family val="2"/>
      </rPr>
      <t>₹</t>
    </r>
    <r>
      <rPr>
        <b/>
        <sz val="10"/>
        <color theme="1"/>
        <rFont val="Rupee Foradian"/>
        <family val="2"/>
      </rPr>
      <t xml:space="preserve"> </t>
    </r>
    <r>
      <rPr>
        <b/>
        <sz val="10"/>
        <color theme="1"/>
        <rFont val="Garamond"/>
        <family val="1"/>
      </rPr>
      <t>crore)</t>
    </r>
  </si>
  <si>
    <t>Total Futures</t>
  </si>
  <si>
    <t>iCOMDEX Metal</t>
  </si>
  <si>
    <t>iCOMDEX Energy</t>
  </si>
  <si>
    <t>iCOMDEX Bullion</t>
  </si>
  <si>
    <t xml:space="preserve">Table 66: Trends in commodity derivatives at MCX </t>
  </si>
  <si>
    <t>Source: NCDEX</t>
  </si>
  <si>
    <r>
      <t>Notional Value
(</t>
    </r>
    <r>
      <rPr>
        <sz val="10"/>
        <rFont val="Garamond"/>
        <family val="1"/>
      </rPr>
      <t xml:space="preserve">₹ </t>
    </r>
    <r>
      <rPr>
        <b/>
        <sz val="10"/>
        <rFont val="Garamond"/>
        <family val="1"/>
      </rPr>
      <t>crore)</t>
    </r>
  </si>
  <si>
    <r>
      <t>Turnover 
(</t>
    </r>
    <r>
      <rPr>
        <sz val="10"/>
        <color theme="1"/>
        <rFont val="Rupee Foradian"/>
        <family val="2"/>
      </rPr>
      <t xml:space="preserve">₹ </t>
    </r>
    <r>
      <rPr>
        <b/>
        <sz val="10"/>
        <color theme="1"/>
        <rFont val="Garamond"/>
        <family val="1"/>
      </rPr>
      <t>crore)</t>
    </r>
  </si>
  <si>
    <t>Open interest 
  at the end of the period</t>
  </si>
  <si>
    <t xml:space="preserve">Put options </t>
  </si>
  <si>
    <t xml:space="preserve">Call options </t>
  </si>
  <si>
    <t>Metal</t>
  </si>
  <si>
    <t xml:space="preserve">Agridex Index </t>
  </si>
  <si>
    <t xml:space="preserve">Agriculture </t>
  </si>
  <si>
    <t>Future</t>
  </si>
  <si>
    <t xml:space="preserve">Table 67: Trends in commodity derivatives at NCDEX </t>
  </si>
  <si>
    <t>Source: BSE</t>
  </si>
  <si>
    <r>
      <t>Value
(</t>
    </r>
    <r>
      <rPr>
        <sz val="10"/>
        <color theme="1"/>
        <rFont val="Rupee Foradian"/>
        <family val="2"/>
      </rPr>
      <t>₹</t>
    </r>
    <r>
      <rPr>
        <b/>
        <sz val="10"/>
        <color theme="1"/>
        <rFont val="Garamond"/>
        <family val="1"/>
      </rPr>
      <t>crore)</t>
    </r>
  </si>
  <si>
    <r>
      <t>Turnover 
(</t>
    </r>
    <r>
      <rPr>
        <sz val="10"/>
        <color theme="1"/>
        <rFont val="Rupee Foradian"/>
        <family val="2"/>
      </rPr>
      <t>₹</t>
    </r>
    <r>
      <rPr>
        <b/>
        <sz val="10"/>
        <color theme="1"/>
        <rFont val="Garamond"/>
        <family val="1"/>
      </rPr>
      <t>crore)</t>
    </r>
  </si>
  <si>
    <t>Base Metal</t>
  </si>
  <si>
    <t xml:space="preserve">Table 68: Trends in commodity derivatives at BSE </t>
  </si>
  <si>
    <t>Source: NSE</t>
  </si>
  <si>
    <r>
      <t>Turnover 
(</t>
    </r>
    <r>
      <rPr>
        <sz val="12"/>
        <color theme="1"/>
        <rFont val="Rupee Foradian"/>
        <family val="2"/>
      </rPr>
      <t>₹</t>
    </r>
    <r>
      <rPr>
        <b/>
        <sz val="12"/>
        <color theme="1"/>
        <rFont val="Rupee Foradian"/>
        <family val="2"/>
      </rPr>
      <t xml:space="preserve"> </t>
    </r>
    <r>
      <rPr>
        <b/>
        <sz val="12"/>
        <color theme="1"/>
        <rFont val="Garamond"/>
        <family val="1"/>
      </rPr>
      <t>crore)</t>
    </r>
  </si>
  <si>
    <r>
      <t>Notional Value 
(</t>
    </r>
    <r>
      <rPr>
        <sz val="12"/>
        <rFont val="Garamond"/>
        <family val="1"/>
      </rPr>
      <t>₹</t>
    </r>
    <r>
      <rPr>
        <b/>
        <sz val="12"/>
        <rFont val="Garamond"/>
        <family val="1"/>
      </rPr>
      <t xml:space="preserve"> crore)</t>
    </r>
  </si>
  <si>
    <t>No. of contracts</t>
  </si>
  <si>
    <r>
      <t>Turnover 
(</t>
    </r>
    <r>
      <rPr>
        <sz val="12"/>
        <color theme="1"/>
        <rFont val="Garamond"/>
        <family val="1"/>
      </rPr>
      <t xml:space="preserve">₹ </t>
    </r>
    <r>
      <rPr>
        <b/>
        <sz val="12"/>
        <color theme="1"/>
        <rFont val="Garamond"/>
        <family val="1"/>
      </rPr>
      <t>crore)</t>
    </r>
  </si>
  <si>
    <r>
      <t>Value
(</t>
    </r>
    <r>
      <rPr>
        <sz val="12"/>
        <color theme="1"/>
        <rFont val="Rupee Foradian"/>
        <family val="2"/>
      </rPr>
      <t>₹</t>
    </r>
    <r>
      <rPr>
        <b/>
        <sz val="12"/>
        <color theme="1"/>
        <rFont val="Rupee Foradian"/>
        <family val="2"/>
      </rPr>
      <t xml:space="preserve"> </t>
    </r>
    <r>
      <rPr>
        <b/>
        <sz val="12"/>
        <color theme="1"/>
        <rFont val="Garamond"/>
        <family val="1"/>
      </rPr>
      <t>crore)</t>
    </r>
  </si>
  <si>
    <r>
      <t>Turnover 
(</t>
    </r>
    <r>
      <rPr>
        <sz val="12"/>
        <color theme="1"/>
        <rFont val="Rupee Foradian"/>
        <family val="2"/>
      </rPr>
      <t xml:space="preserve">₹ </t>
    </r>
    <r>
      <rPr>
        <b/>
        <sz val="12"/>
        <color theme="1"/>
        <rFont val="Garamond"/>
        <family val="1"/>
      </rPr>
      <t>crore)</t>
    </r>
  </si>
  <si>
    <t>Table 69: Trends in commodity derivatives at NSE</t>
  </si>
  <si>
    <t>Source: MCX, NCDEX, BSE and NSE</t>
  </si>
  <si>
    <t>3. Data on percentge of participants for financial year is average of the monthly share.</t>
  </si>
  <si>
    <t>2. Category of 'others' include clients which do not fall in specific categories mentioned above, clients registered such as retail, HUF, individual proprietary firms, partnership firms, public and private companies, body corporates, etc.</t>
  </si>
  <si>
    <t>Notes: 1  Turnover is based on the current Unique Client Code  classification as uploaded by the members of the exchanges for the respective commodities.</t>
  </si>
  <si>
    <t>Total Turnover (Rs. Crore) *</t>
  </si>
  <si>
    <t>Foreign Participants</t>
  </si>
  <si>
    <t>Domestic Financial institutional investors</t>
  </si>
  <si>
    <t>Proprietary traders</t>
  </si>
  <si>
    <t>VCPs/ Hedger</t>
  </si>
  <si>
    <t>Farmers / FPOs</t>
  </si>
  <si>
    <t>Year</t>
  </si>
  <si>
    <t>Table 70 : Participant-wise percentage share of turnover in commodity futures</t>
  </si>
  <si>
    <t>Source : MCX</t>
  </si>
  <si>
    <t>3. Average Daily OI and Values of Contract have been derived by taking the sum of end of day OI and then dividing by no. of trading days during the month</t>
  </si>
  <si>
    <t>2. Closing prices have been considered for the 'most active contract' at the end of month</t>
  </si>
  <si>
    <t>1. Options includes both 'options on futures' and 'options on goods'</t>
  </si>
  <si>
    <t>Note:</t>
  </si>
  <si>
    <t>Total MCX Options</t>
  </si>
  <si>
    <t>Total for Energy</t>
  </si>
  <si>
    <t>₹/ mmBtu</t>
  </si>
  <si>
    <t>1250 mmBtu</t>
  </si>
  <si>
    <t xml:space="preserve">Natural Gas </t>
  </si>
  <si>
    <t>₹/ Barrel</t>
  </si>
  <si>
    <t>100 barrels</t>
  </si>
  <si>
    <t>Crude Oil</t>
  </si>
  <si>
    <t>Total for Base Metals</t>
  </si>
  <si>
    <t>₹/ 1KG</t>
  </si>
  <si>
    <t>5 MT</t>
  </si>
  <si>
    <t>Zinc</t>
  </si>
  <si>
    <t>1.5 MT</t>
  </si>
  <si>
    <t>Nickel</t>
  </si>
  <si>
    <t>2.5 MT</t>
  </si>
  <si>
    <t>Copper</t>
  </si>
  <si>
    <t>Base Metals</t>
  </si>
  <si>
    <t>Total for Bullion</t>
  </si>
  <si>
    <t>5 'KGs</t>
  </si>
  <si>
    <t>Silver Mini</t>
  </si>
  <si>
    <t>30 'KGs</t>
  </si>
  <si>
    <t>Silver</t>
  </si>
  <si>
    <t>₹/10 grams</t>
  </si>
  <si>
    <t>100 'Grams</t>
  </si>
  <si>
    <t>Gold Mini</t>
  </si>
  <si>
    <t>1 'KG</t>
  </si>
  <si>
    <t>Gold</t>
  </si>
  <si>
    <t>MCX Options</t>
  </si>
  <si>
    <t>Total MCX Futures</t>
  </si>
  <si>
    <t>Total for Index Futures</t>
  </si>
  <si>
    <t>₹/ Unit</t>
  </si>
  <si>
    <t xml:space="preserve">iCOMDEX Bullion </t>
  </si>
  <si>
    <t>Index</t>
  </si>
  <si>
    <t>Total for Agri.</t>
  </si>
  <si>
    <t>₹/100 KG</t>
  </si>
  <si>
    <t>1 MT</t>
  </si>
  <si>
    <t>Rubber</t>
  </si>
  <si>
    <t>₹/20 KG</t>
  </si>
  <si>
    <t>4 MT</t>
  </si>
  <si>
    <t>Kapas</t>
  </si>
  <si>
    <t>₹/ KG</t>
  </si>
  <si>
    <t>360 KGs</t>
  </si>
  <si>
    <t>Mentha Oil</t>
  </si>
  <si>
    <t>₹/10 KG</t>
  </si>
  <si>
    <t>10 MT</t>
  </si>
  <si>
    <t>CPO</t>
  </si>
  <si>
    <t>₹/ 1Bale</t>
  </si>
  <si>
    <t>25 'Bales (170 kg/ Bale)</t>
  </si>
  <si>
    <t>Cotton</t>
  </si>
  <si>
    <t>Agri</t>
  </si>
  <si>
    <t>Lead</t>
  </si>
  <si>
    <t>Aluminium</t>
  </si>
  <si>
    <t>1 'KGs</t>
  </si>
  <si>
    <t>Silver Micro</t>
  </si>
  <si>
    <t>₹/1 grams</t>
  </si>
  <si>
    <t>1 'Gram</t>
  </si>
  <si>
    <t>Gold Petals</t>
  </si>
  <si>
    <t>₹/8 grams</t>
  </si>
  <si>
    <t>8 'Grams</t>
  </si>
  <si>
    <t>Gold Guinea</t>
  </si>
  <si>
    <t>MCX Futures</t>
  </si>
  <si>
    <t>Values of Contracts (Rs Crore)</t>
  </si>
  <si>
    <t>No of Contracts</t>
  </si>
  <si>
    <t>Average Daily Open Interest in October 2022</t>
  </si>
  <si>
    <t>Close Price</t>
  </si>
  <si>
    <t>Quotation</t>
  </si>
  <si>
    <t>Value (₹ crore)</t>
  </si>
  <si>
    <t>Contract Size</t>
  </si>
  <si>
    <t>Name of the Commodity Contract</t>
  </si>
  <si>
    <t>Commodity Type</t>
  </si>
  <si>
    <t>Exchange &amp; Segment</t>
  </si>
  <si>
    <t>Table 71: Commodity-wise turnover and trading volume at MCX</t>
  </si>
  <si>
    <t>Note: 1.AGRIDEX volume are in '000 lots " .</t>
  </si>
  <si>
    <t>Total NCDEX Options</t>
  </si>
  <si>
    <t>₹/ Quintal</t>
  </si>
  <si>
    <t>TMCFGRNZM</t>
  </si>
  <si>
    <t>Turmeric</t>
  </si>
  <si>
    <t>WHEATFAQ</t>
  </si>
  <si>
    <t>Wheat</t>
  </si>
  <si>
    <t>RMSEED</t>
  </si>
  <si>
    <t>RM Seed</t>
  </si>
  <si>
    <t>MAIZE</t>
  </si>
  <si>
    <t>Maize</t>
  </si>
  <si>
    <t>SYBEANIDR</t>
  </si>
  <si>
    <t>Soybean</t>
  </si>
  <si>
    <t>3 MT</t>
  </si>
  <si>
    <t>JEERAUNJHA</t>
  </si>
  <si>
    <t>Jeera</t>
  </si>
  <si>
    <t>GUARSEED10</t>
  </si>
  <si>
    <t>Guarseed</t>
  </si>
  <si>
    <t>GUARGUM5</t>
  </si>
  <si>
    <t>Guargum</t>
  </si>
  <si>
    <t>DHANIYA</t>
  </si>
  <si>
    <t>CHANA</t>
  </si>
  <si>
    <t>Chana</t>
  </si>
  <si>
    <t>Agri.</t>
  </si>
  <si>
    <t>NCDEX Options</t>
  </si>
  <si>
    <t>Total NCDEX Futures</t>
  </si>
  <si>
    <t>Total Index Futures</t>
  </si>
  <si>
    <t>1 lot</t>
  </si>
  <si>
    <t>SOYDEX</t>
  </si>
  <si>
    <t>GUAREX</t>
  </si>
  <si>
    <t>AGRIDEX</t>
  </si>
  <si>
    <t>Total for Metal</t>
  </si>
  <si>
    <t>₹/ MT</t>
  </si>
  <si>
    <t>STEEL</t>
  </si>
  <si>
    <t>Steel Long</t>
  </si>
  <si>
    <t>SBMEALIDR</t>
  </si>
  <si>
    <t>Soyameal</t>
  </si>
  <si>
    <t>SESAMESEED</t>
  </si>
  <si>
    <t>Sesameseed</t>
  </si>
  <si>
    <t>₹/ 10 KG</t>
  </si>
  <si>
    <t>SYOREF</t>
  </si>
  <si>
    <t>Refined Soy Oil</t>
  </si>
  <si>
    <t>Soy bean</t>
  </si>
  <si>
    <t>RM seed</t>
  </si>
  <si>
    <t>₹/ 20KG</t>
  </si>
  <si>
    <t>KAPAS</t>
  </si>
  <si>
    <t>₹/ 40KG</t>
  </si>
  <si>
    <t>GUR</t>
  </si>
  <si>
    <t>Gur</t>
  </si>
  <si>
    <t>Guar seed</t>
  </si>
  <si>
    <t>Coriander</t>
  </si>
  <si>
    <t>₹/ 10KG</t>
  </si>
  <si>
    <t>COCUDAKL</t>
  </si>
  <si>
    <t>Cotton seed oil cake</t>
  </si>
  <si>
    <t>COFFEE</t>
  </si>
  <si>
    <t>Coffee</t>
  </si>
  <si>
    <t>2MT</t>
  </si>
  <si>
    <t>CASTOROIL</t>
  </si>
  <si>
    <t>CASTOR</t>
  </si>
  <si>
    <t>Castorseed</t>
  </si>
  <si>
    <t>BAJRA</t>
  </si>
  <si>
    <t>Bajra</t>
  </si>
  <si>
    <t>BARLEYJPR</t>
  </si>
  <si>
    <t>Barley</t>
  </si>
  <si>
    <t>NCDEX Futures</t>
  </si>
  <si>
    <t>Symbol</t>
  </si>
  <si>
    <t xml:space="preserve">Table 72: Commodity-wise turnover and trading volume at NCDEX </t>
  </si>
  <si>
    <t>Source : BSE and NSE</t>
  </si>
  <si>
    <t>Total -NSE Options</t>
  </si>
  <si>
    <t>100 Grams</t>
  </si>
  <si>
    <t>NSE Options</t>
  </si>
  <si>
    <t>Total -NSE Futures</t>
  </si>
  <si>
    <t>Total for base metals</t>
  </si>
  <si>
    <t>₹/10 KGs</t>
  </si>
  <si>
    <t>Crude Degummed  Soybean Oil </t>
  </si>
  <si>
    <t>10 Barrel</t>
  </si>
  <si>
    <t>Brent Crude Oil Mini</t>
  </si>
  <si>
    <t>100 Barrel</t>
  </si>
  <si>
    <t>Brent Crude Oil</t>
  </si>
  <si>
    <t>30 KGs</t>
  </si>
  <si>
    <t>₹/ gram</t>
  </si>
  <si>
    <t>1Gram</t>
  </si>
  <si>
    <t>Gold 1G</t>
  </si>
  <si>
    <t>1 KG</t>
  </si>
  <si>
    <t>NSE Futures</t>
  </si>
  <si>
    <t>Total -BSE Options</t>
  </si>
  <si>
    <t>Gold M</t>
  </si>
  <si>
    <t>Silver KG</t>
  </si>
  <si>
    <t>30 Kg</t>
  </si>
  <si>
    <t>BSE Options</t>
  </si>
  <si>
    <t>Total -BSE Futures</t>
  </si>
  <si>
    <t>Brent Crude</t>
  </si>
  <si>
    <t xml:space="preserve">SUFIBLT           </t>
  </si>
  <si>
    <t>₹/ Bale</t>
  </si>
  <si>
    <t>25 Bales</t>
  </si>
  <si>
    <t>CottonJ34^</t>
  </si>
  <si>
    <t>1000 KGs</t>
  </si>
  <si>
    <t>BSE Almond</t>
  </si>
  <si>
    <t xml:space="preserve"> 1 KG</t>
  </si>
  <si>
    <t>SilverM</t>
  </si>
  <si>
    <t>5 KG</t>
  </si>
  <si>
    <t>SilverKG</t>
  </si>
  <si>
    <t>BSE Futures</t>
  </si>
  <si>
    <t>Table 73: Commodity-wise turnover and trading volume at BSE and NSE</t>
  </si>
  <si>
    <t>Source: NSDL, CDSL</t>
  </si>
  <si>
    <t>Cumulative Net Investment (US $ mn.)</t>
  </si>
  <si>
    <t>Net Investment (US $ mn.)</t>
  </si>
  <si>
    <t>Net Investment  (₹ crore)</t>
  </si>
  <si>
    <t>Gross Sales (₹ crore)</t>
  </si>
  <si>
    <t>Gross Purchase (₹ crore)</t>
  </si>
  <si>
    <t>Table 53: Trends in Foreign Portfolio Investment</t>
  </si>
  <si>
    <t>Source: Custodians.</t>
  </si>
  <si>
    <t>"Others" include Portfolio managers, partnership firms, trusts, depository receipt sssues, AIFs, FCCB, HUFs, Brokers etc.</t>
  </si>
  <si>
    <t xml:space="preserve">Notes:  </t>
  </si>
  <si>
    <t>No.</t>
  </si>
  <si>
    <t>Financial
Institutions</t>
  </si>
  <si>
    <t>Local
Pension
Funds</t>
  </si>
  <si>
    <t>Insurance
Companies</t>
  </si>
  <si>
    <t>Banks</t>
  </si>
  <si>
    <t>Corporates</t>
  </si>
  <si>
    <t>Mutual
Funds</t>
  </si>
  <si>
    <t>NRIs</t>
  </si>
  <si>
    <t>OCBs</t>
  </si>
  <si>
    <t>Foreign
Venture
Capital
Investments</t>
  </si>
  <si>
    <t>FDI
Investments</t>
  </si>
  <si>
    <t>Foreign
Depositories</t>
  </si>
  <si>
    <t xml:space="preserve">FPIs </t>
  </si>
  <si>
    <t>Client</t>
  </si>
  <si>
    <t>Table 55: Assets under the Custody of Custodians</t>
  </si>
  <si>
    <t xml:space="preserve">Source: SEBI </t>
  </si>
  <si>
    <t xml:space="preserve"> 44,097 </t>
  </si>
  <si>
    <t>Industrial Products</t>
  </si>
  <si>
    <t>Services Sector</t>
  </si>
  <si>
    <t>Media/ Entertainment</t>
  </si>
  <si>
    <t>-  </t>
  </si>
  <si>
    <t>Biotechnology</t>
  </si>
  <si>
    <t>Pharmaceuticals</t>
  </si>
  <si>
    <t>Telecommunications</t>
  </si>
  <si>
    <t>Information technology</t>
  </si>
  <si>
    <t>As at the end of</t>
  </si>
  <si>
    <t>Sectors of Economy</t>
  </si>
  <si>
    <t>Table 56: Cumulative Sectoral  Investment of Foreign Venture Capital Investors (FVCI) (₹ crore)</t>
  </si>
  <si>
    <t>Table 74: Macro Economic Indicators</t>
  </si>
  <si>
    <t>Table 73: Commodity-wise Trading Volume and Turnover at ICEX, NSE and BSE</t>
  </si>
  <si>
    <t>Table 72: Commodity-wise Trading Volume and Turnover at NCDEX</t>
  </si>
  <si>
    <t>Table 71: Commodity-wise Trading Volume and Turnover at MCX</t>
  </si>
  <si>
    <t>Table 70: Participant-wise percentage share of turnover in Commodity Futures</t>
  </si>
  <si>
    <t>Table 69: Trends in Commodity Derivatives at NSE</t>
  </si>
  <si>
    <t>Table 68: Trends in  Commodity Derivatives at BSE</t>
  </si>
  <si>
    <t>Table 67: Trends in Commodity Derivatives at NCDEX</t>
  </si>
  <si>
    <t>Table 66: Trends in Commodity Derivatives at MCX</t>
  </si>
  <si>
    <t>Table 65: Trends in Commodity Indices</t>
  </si>
  <si>
    <t>Table 64: Number of Commodities Permitted and traded at Exchanges</t>
  </si>
  <si>
    <t>Table 63: Depository Statistics</t>
  </si>
  <si>
    <t>Table 62: Progress of Dematerialisation at NSDL and CDSL (Listed and Unlisted Companies)</t>
  </si>
  <si>
    <t>Table 61: Progress Report of NSDL &amp; CDSl as on end of Month (Listed Companies)</t>
  </si>
  <si>
    <t>Table 60: Assets Managed by Portfolio Managers</t>
  </si>
  <si>
    <t>Table 59: Trends in Transactions on Stock Exchanges by Mutual Funds</t>
  </si>
  <si>
    <t>Table 58: Scheme-wise Statistics of Mutual Funds</t>
  </si>
  <si>
    <t xml:space="preserve">Table 57: Trends in Resource Mobilization by Mutual Funds </t>
  </si>
  <si>
    <t>Table 56: Cumulative Sectoral  Investment of Foreign Venture Capital Investors (FVCIs)</t>
  </si>
  <si>
    <t>Table 54: Notional Value of Offshore Derivative Instruments (ODIs) Vs Assets Under Custody (AUC) of FPIs</t>
  </si>
  <si>
    <t>Table 52: Settlement Statistics in Interest Rate Futures at BSE, NSE and MSEI</t>
  </si>
  <si>
    <t>Table 51: Trading Statistics of Interest Rate Futures at BSE, NSE and MSEI</t>
  </si>
  <si>
    <t xml:space="preserve">Table 50: Maturity-wise Turnover in Currency Derivative Segment of MSEI </t>
  </si>
  <si>
    <t>Table 49: Maturity-wise Turnover in Currency Derivative Segment of NSE</t>
  </si>
  <si>
    <t>Table 48: Maturity-wise Turnover in Currency Derivative Segment of BSE</t>
  </si>
  <si>
    <t>Table 47: Instrument-wise Turnover in Currency Derivative Segment of MSEI</t>
  </si>
  <si>
    <t>Table 46: Instrument-wise Turnover in Currency Derivatives Segment  of NSE</t>
  </si>
  <si>
    <t>Table 45: Instrument-wise Turnover in Currency Futures Segment of BSE</t>
  </si>
  <si>
    <t xml:space="preserve">Table 44: Settlement Statistics of Currency Derivatives Segment </t>
  </si>
  <si>
    <t>Table 43: Trends in Currency Derivatives Segment at MSEI</t>
  </si>
  <si>
    <t>Table 42: Trends in Currency Derivatives Segment at NSE</t>
  </si>
  <si>
    <t>Table 41: Trends in Currency Derivatives Segment at BSE</t>
  </si>
  <si>
    <t>Table 40: Instrument-wise Turnover in Index Derivatives at NSE</t>
  </si>
  <si>
    <t>Table 39: Instrument-wise Turnover in Index Derivatives at BSE</t>
  </si>
  <si>
    <t>Table 38: Category-wise Share of Turnover &amp; Open Interest in Equity Derivative Segment of NSE</t>
  </si>
  <si>
    <t>Table 37: Category-wise Share of Turnover &amp; Open Interest in Equity Derivative Segment of BSE</t>
  </si>
  <si>
    <t>Table 36: Settlement Statistics in Equity Derivatives Segment at BSE and NSE</t>
  </si>
  <si>
    <t xml:space="preserve">Table 35: Trends in Equity Derivatives Segment at NSE (Turnover in Notional Value) </t>
  </si>
  <si>
    <t xml:space="preserve">Table 34: Trends in Equity Derivatives Segment at BSE (Turnover in Notional Value) </t>
  </si>
  <si>
    <t xml:space="preserve">Table 33: Settlement Statistics for Cash Segment of MSEI </t>
  </si>
  <si>
    <t xml:space="preserve">Table 32: Settlement Statistics for Cash Segment of NSE </t>
  </si>
  <si>
    <t>Table 31: Settlement Statistics for Cash Segment of BSE</t>
  </si>
  <si>
    <t>Table 30: Percentage Share of Top ‘N’ Securities/Members in Turnover of Cash Segment</t>
  </si>
  <si>
    <t>Table 29: Daily Volatility of Major Indices</t>
  </si>
  <si>
    <t>Table 28: Trading Frequency in Cash Segment</t>
  </si>
  <si>
    <t>Table 27: Advances/Declines in Cash Segment</t>
  </si>
  <si>
    <t>Table 26: Component Stock: SX 40 Index</t>
  </si>
  <si>
    <t>Table 25: Component Stocks: Nifty 50 Index</t>
  </si>
  <si>
    <t>Table 24: Component Stocks: S&amp;P BSE Sensex</t>
  </si>
  <si>
    <t>Table 23: Category-wise Share of Turnover in Cash Segment of MSEI</t>
  </si>
  <si>
    <t>Table 22: Category-wise Share of Turnover in Cash Segment of NSE</t>
  </si>
  <si>
    <t>Table 21: Category-wise Share of Turnover in Cash Segment of BSE</t>
  </si>
  <si>
    <t>Table 20: City-wise Distribution of Turnover on Cash Segments</t>
  </si>
  <si>
    <t>Table 19: Trends in Cash Segment of MSEI</t>
  </si>
  <si>
    <t>Table 18: Trends in Cash Segment of NSE</t>
  </si>
  <si>
    <t>Table 17: Trends in Cash Segment of BSE</t>
  </si>
  <si>
    <t>Table 16: Distribution of Turnover on Cash Segments of Exchanges</t>
  </si>
  <si>
    <t>Table 15: Review of Accepted Ratings of Corporate Debt Securities (Maturity &gt;= 1 year)</t>
  </si>
  <si>
    <t>Table 14: Ratings Assigned for Long-term Corporate Debt Securities (Maturity &gt;= 1 year)</t>
  </si>
  <si>
    <t>Table 13: Trends in Settled Trades in the Corporate Debt Market</t>
  </si>
  <si>
    <t>Table 12: Private Placement of Corporate Debt Reported to BSE and NSE</t>
  </si>
  <si>
    <t>Table 7: Industry-wise Classification of Capital Raised through Public and Rights Issues (Equity)</t>
  </si>
  <si>
    <t>Table 6: Resource Mobilisation by SMEs through Equity Issues</t>
  </si>
  <si>
    <t>Table 5 B: Capital Raised from the Primary Market through  Public and Rights Issues (Equity and Debt)</t>
  </si>
  <si>
    <t>Table 5A: Consolidated Resource Mobilisation through Primary Market</t>
  </si>
  <si>
    <t>Table 4: Trends in Open Offers</t>
  </si>
  <si>
    <t>Table 3: Offers closed during the month under SEBI (SAST), 2011</t>
  </si>
  <si>
    <t>CURRENT STATISTICS</t>
  </si>
  <si>
    <t xml:space="preserve">           </t>
  </si>
  <si>
    <t>Source: BSE and NSE</t>
  </si>
  <si>
    <t>Amount 
( ₹ crore)</t>
  </si>
  <si>
    <t>Source: Credit Rating Agencies.</t>
  </si>
  <si>
    <t>This data is provisonal</t>
  </si>
  <si>
    <t>Period</t>
  </si>
  <si>
    <t>Moderate Safety (BBB)</t>
  </si>
  <si>
    <t>Adequate Safety (A)</t>
  </si>
  <si>
    <t>High Safety (AA)</t>
  </si>
  <si>
    <t>Highest Safety (AAA)</t>
  </si>
  <si>
    <t>Non-Investment Grade</t>
  </si>
  <si>
    <t>Investment Grade</t>
  </si>
  <si>
    <t>Grade</t>
  </si>
  <si>
    <t>Table 14: Ratings Assigned for Long-term Corporate Debt Securities (Maturity ≥ 1 year)</t>
  </si>
  <si>
    <t>$ indicates  upto October 31,2022</t>
  </si>
  <si>
    <t>Withdrawn/ Suspended</t>
  </si>
  <si>
    <t>Rating Watch</t>
  </si>
  <si>
    <t>Reaffirmed</t>
  </si>
  <si>
    <t>Downgraded</t>
  </si>
  <si>
    <t>Upgraded</t>
  </si>
  <si>
    <t>Table 15: Review of Accepted Ratings of Corporate Debt Securities (Maturity ≥ 1 year)</t>
  </si>
  <si>
    <t>Includes exchange traded turnnover in corporate bonds</t>
  </si>
  <si>
    <t>Stock Exchanges</t>
  </si>
  <si>
    <r>
      <t>Table 16: Distribution of Turnover on Cash Segments of Stock Exchanges (</t>
    </r>
    <r>
      <rPr>
        <b/>
        <sz val="11"/>
        <color indexed="8"/>
        <rFont val="Rupee Foradian"/>
        <family val="2"/>
      </rPr>
      <t>`</t>
    </r>
    <r>
      <rPr>
        <b/>
        <sz val="11"/>
        <color indexed="8"/>
        <rFont val="Garamond"/>
        <family val="1"/>
      </rPr>
      <t>crore)</t>
    </r>
  </si>
  <si>
    <t>No.of trades and turnover details inclusive of exchange traded corporate bonds</t>
  </si>
  <si>
    <r>
      <t>Market  Capitalisation (</t>
    </r>
    <r>
      <rPr>
        <b/>
        <sz val="11"/>
        <color indexed="8"/>
        <rFont val="Rupee Foradian"/>
        <family val="2"/>
      </rPr>
      <t>`</t>
    </r>
    <r>
      <rPr>
        <b/>
        <sz val="11"/>
        <color indexed="8"/>
        <rFont val="Garamond"/>
        <family val="1"/>
      </rPr>
      <t xml:space="preserve"> crore) </t>
    </r>
  </si>
  <si>
    <t>Demat Securities Traded (Lakh)</t>
  </si>
  <si>
    <r>
      <t>Average Trade Size (</t>
    </r>
    <r>
      <rPr>
        <b/>
        <sz val="11"/>
        <color indexed="8"/>
        <rFont val="Rupee Foradian"/>
        <family val="2"/>
      </rPr>
      <t>`</t>
    </r>
    <r>
      <rPr>
        <b/>
        <sz val="11"/>
        <color indexed="8"/>
        <rFont val="Garamond"/>
        <family val="1"/>
      </rPr>
      <t>)</t>
    </r>
  </si>
  <si>
    <r>
      <t>Average Daily Turnover (</t>
    </r>
    <r>
      <rPr>
        <b/>
        <sz val="11"/>
        <color indexed="8"/>
        <rFont val="Rupee Foradian"/>
        <family val="2"/>
      </rPr>
      <t>`</t>
    </r>
    <r>
      <rPr>
        <b/>
        <sz val="11"/>
        <color indexed="8"/>
        <rFont val="Garamond"/>
        <family val="1"/>
      </rPr>
      <t xml:space="preserve"> crore)</t>
    </r>
  </si>
  <si>
    <t>Traded Quantity (Lakh)</t>
  </si>
  <si>
    <t>No. of Trades (Lakh)</t>
  </si>
  <si>
    <t>No. of Trading Days</t>
  </si>
  <si>
    <t>No. of Companies Permitted</t>
  </si>
  <si>
    <t xml:space="preserve">No. of Companies Listed </t>
  </si>
  <si>
    <t>Turnover Data compiled for all markets except auction market</t>
  </si>
  <si>
    <t xml:space="preserve">Nifty 50 Index </t>
  </si>
  <si>
    <r>
      <t>Demat Turnover (</t>
    </r>
    <r>
      <rPr>
        <b/>
        <sz val="11"/>
        <color indexed="8"/>
        <rFont val="Rupee Foradian"/>
        <family val="2"/>
      </rPr>
      <t>`</t>
    </r>
    <r>
      <rPr>
        <b/>
        <sz val="11"/>
        <color indexed="8"/>
        <rFont val="Garamond"/>
        <family val="1"/>
      </rPr>
      <t xml:space="preserve"> crore)</t>
    </r>
  </si>
  <si>
    <r>
      <t>Turnover (</t>
    </r>
    <r>
      <rPr>
        <b/>
        <sz val="11"/>
        <color indexed="8"/>
        <rFont val="Rupee Foradian"/>
        <family val="2"/>
      </rPr>
      <t>`</t>
    </r>
    <r>
      <rPr>
        <b/>
        <sz val="11"/>
        <color indexed="8"/>
        <rFont val="Garamond"/>
        <family val="1"/>
      </rPr>
      <t xml:space="preserve"> crore)</t>
    </r>
  </si>
  <si>
    <t xml:space="preserve">No. of companies Traded </t>
  </si>
  <si>
    <t xml:space="preserve">Table 18: Trends in Cash Segment of NSE </t>
  </si>
  <si>
    <t>Source: MSEI</t>
  </si>
  <si>
    <t># Details of no. of companies in "permitted to trade" category which are active.</t>
  </si>
  <si>
    <t xml:space="preserve">SX 50 Index </t>
  </si>
  <si>
    <t xml:space="preserve">Market  Capitalisation (₹ crore) </t>
  </si>
  <si>
    <t>Demat Turnover (₹ crore)</t>
  </si>
  <si>
    <t>Average Trade Size (`)</t>
  </si>
  <si>
    <t>Average Daily Turnover (₹ crore)</t>
  </si>
  <si>
    <t>Turnover (₹ crore)</t>
  </si>
  <si>
    <t>No. of Companies Traded</t>
  </si>
  <si>
    <t>No. of Companies Permitted #</t>
  </si>
  <si>
    <t>The city-wise distribution of turnover is based on the cities uploaded in the UCC database of the Exchange for clientele trades and members registered office city for proprietary trades.</t>
  </si>
  <si>
    <t>Rajkot</t>
  </si>
  <si>
    <t>Pune</t>
  </si>
  <si>
    <t>Patna</t>
  </si>
  <si>
    <t>Mumbai</t>
  </si>
  <si>
    <t>Mangalore</t>
  </si>
  <si>
    <t>Ludhiana</t>
  </si>
  <si>
    <t>Kolkata</t>
  </si>
  <si>
    <t>Kanpur</t>
  </si>
  <si>
    <t>Jaipur</t>
  </si>
  <si>
    <t>Indore</t>
  </si>
  <si>
    <t>Hyderabad</t>
  </si>
  <si>
    <t>Guwahati</t>
  </si>
  <si>
    <t>New Delhi</t>
  </si>
  <si>
    <t>Coimbatore</t>
  </si>
  <si>
    <t>Ernakulum</t>
  </si>
  <si>
    <t>Chennai</t>
  </si>
  <si>
    <t>Bhubneshwar</t>
  </si>
  <si>
    <t>Vadodra</t>
  </si>
  <si>
    <t>Bengaluru</t>
  </si>
  <si>
    <t>Ahmedabad</t>
  </si>
  <si>
    <t>City</t>
  </si>
  <si>
    <t>S.No</t>
  </si>
  <si>
    <t>(Percentage share in Turnover)</t>
  </si>
  <si>
    <t>Table 20: City-wise Distribution of Turnover on Cash Segments of BSE and NSE</t>
  </si>
  <si>
    <t>Source: BSE.</t>
  </si>
  <si>
    <t>FPIs</t>
  </si>
  <si>
    <t>Proprietary</t>
  </si>
  <si>
    <t>Percentage Share in Turnover</t>
  </si>
  <si>
    <t>Source: NSE.</t>
  </si>
  <si>
    <t>Year /Month</t>
  </si>
  <si>
    <t>Source: MSEI.</t>
  </si>
  <si>
    <t>5. Impact Cost for Nifty 50 is for a portfolio of ₹50 lakh  and is weighted average impact cost.</t>
  </si>
  <si>
    <t>4. Impact cost is calculated as the difference between actual buy price and ideal buy price, divided by ideal buy price, multiplied by 100. Hence ideal price is calculated as (best buy + best sell)/2.</t>
  </si>
  <si>
    <t>3. Volatility is the standard deviation of the daily returns for the the trailing 12 months.</t>
  </si>
  <si>
    <t>2. The coefficient of determination (R2) measures the strength of relationship between two variables the return on  a security versus that of the market.</t>
  </si>
  <si>
    <t>Notes: 1. Beta &amp; R2 are calculated for the the trailing 12 months. Beta measures the  degree to which any portfolio of stocks is affected as compared to the effect on the market as a whole.</t>
  </si>
  <si>
    <t>Wipro Ltd.</t>
  </si>
  <si>
    <t>UltraTech Cement Ltd.</t>
  </si>
  <si>
    <t>UPL Ltd.</t>
  </si>
  <si>
    <t>Titan Company Ltd.</t>
  </si>
  <si>
    <t>Tech Mahindra Ltd.</t>
  </si>
  <si>
    <t>Tata Steel Ltd.</t>
  </si>
  <si>
    <t>Tata Motors Ltd.</t>
  </si>
  <si>
    <t>Tata Consumer Products Ltd.</t>
  </si>
  <si>
    <t>Tata Consultancy Services Ltd.</t>
  </si>
  <si>
    <t>Sun Pharmaceutical Industries Ltd.</t>
  </si>
  <si>
    <t>State Bank of India</t>
  </si>
  <si>
    <t>SBI Life Insurance Company Ltd.</t>
  </si>
  <si>
    <t>Reliance Industries Ltd.</t>
  </si>
  <si>
    <t>Power Grid Corporation of India Ltd.</t>
  </si>
  <si>
    <t>Oil &amp; Natural Gas Corporation Ltd.</t>
  </si>
  <si>
    <t>Nestle India Ltd.</t>
  </si>
  <si>
    <t>NTPC Ltd.</t>
  </si>
  <si>
    <t>Maruti Suzuki India Ltd.</t>
  </si>
  <si>
    <t>Mahindra &amp; Mahindra Ltd.</t>
  </si>
  <si>
    <t>Larsen &amp; Toubro Ltd.</t>
  </si>
  <si>
    <t>Kotak Mahindra Bank Ltd.</t>
  </si>
  <si>
    <t>JSW Steel Ltd.</t>
  </si>
  <si>
    <t>Infosys Ltd.</t>
  </si>
  <si>
    <t>IndusInd Bank Ltd.</t>
  </si>
  <si>
    <t>ITC Ltd.</t>
  </si>
  <si>
    <t>ICICI Bank Ltd.</t>
  </si>
  <si>
    <t>Housing Development Finance Corporation Ltd.</t>
  </si>
  <si>
    <t>Hindustan Unilever Ltd.</t>
  </si>
  <si>
    <t>Hindalco Industries Ltd.</t>
  </si>
  <si>
    <t>Hero MotoCorp Ltd.</t>
  </si>
  <si>
    <t>HDFC Life Insurance Company Ltd.</t>
  </si>
  <si>
    <t>HDFC Bank Ltd.</t>
  </si>
  <si>
    <t>HCL Technologies Ltd.</t>
  </si>
  <si>
    <t>Grasim Industries Ltd.</t>
  </si>
  <si>
    <t>Eicher Motors Ltd.</t>
  </si>
  <si>
    <t>Dr. Reddy's Laboratories Ltd.</t>
  </si>
  <si>
    <t>Divi's Laboratories Ltd.</t>
  </si>
  <si>
    <t>Coal India Ltd.</t>
  </si>
  <si>
    <t>Cipla Ltd.</t>
  </si>
  <si>
    <t>Britannia Industries Ltd.</t>
  </si>
  <si>
    <t>Bharti Airtel Ltd.</t>
  </si>
  <si>
    <t>Bharat Petroleum Corporation Ltd.</t>
  </si>
  <si>
    <t>Bajaj Finserv Ltd.</t>
  </si>
  <si>
    <t>Bajaj Finance Ltd.</t>
  </si>
  <si>
    <t>Bajaj Auto Ltd.</t>
  </si>
  <si>
    <t>Axis Bank Ltd.</t>
  </si>
  <si>
    <t>Asian Paints Ltd.</t>
  </si>
  <si>
    <t>Apollo Hospitals Enterprise Ltd.</t>
  </si>
  <si>
    <t>Adani Ports and Special Economic Zone Ltd.</t>
  </si>
  <si>
    <t>Adani Enterprises Ltd.</t>
  </si>
  <si>
    <t>Impact
Cost
(Percent)</t>
  </si>
  <si>
    <t>Monthly
Return
(Percent)</t>
  </si>
  <si>
    <t>Daily
Volatility
(Percent)</t>
  </si>
  <si>
    <t>R 2</t>
  </si>
  <si>
    <t>Beta</t>
  </si>
  <si>
    <t>Weightage (Percent)</t>
  </si>
  <si>
    <t>Free Float
Market
Capitalisation
(₹ crore)</t>
  </si>
  <si>
    <t>Issued
Capital 
(₹ crore)</t>
  </si>
  <si>
    <t>Name of Security</t>
  </si>
  <si>
    <t>Sl. No</t>
  </si>
  <si>
    <t>Table 25: Component Stocks: Nifty 50 Index during October 2022</t>
  </si>
  <si>
    <t>4. *Since there is no trading in the SX40 constituents, the Impact Cost for the given stocks is NIL.</t>
  </si>
  <si>
    <t>3. Volatility for the current month</t>
  </si>
  <si>
    <t>2. Beta &amp; R2 are calculated for the trailing 12 months</t>
  </si>
  <si>
    <t>1. Market Cap, Beta &amp; R2 as on the last day of the month</t>
  </si>
  <si>
    <t>Na</t>
  </si>
  <si>
    <t>VEDL</t>
  </si>
  <si>
    <t>BAJAJ-AUTO</t>
  </si>
  <si>
    <t>ONGC</t>
  </si>
  <si>
    <t>HDFCLIFE</t>
  </si>
  <si>
    <t>HINDALCO</t>
  </si>
  <si>
    <t>ADANIPORTS</t>
  </si>
  <si>
    <t>CIPLA</t>
  </si>
  <si>
    <t>JSWSTEEL</t>
  </si>
  <si>
    <t>GRASIM</t>
  </si>
  <si>
    <t>WIPRO</t>
  </si>
  <si>
    <t>TECHM</t>
  </si>
  <si>
    <t>NESTLEIND</t>
  </si>
  <si>
    <t>TATAMOTORS</t>
  </si>
  <si>
    <t>DRREDDY</t>
  </si>
  <si>
    <t>INDUSINDBK</t>
  </si>
  <si>
    <t>ULTRACEMCO</t>
  </si>
  <si>
    <t>POWERGRID</t>
  </si>
  <si>
    <t>TATASTEEL</t>
  </si>
  <si>
    <t>NTPC</t>
  </si>
  <si>
    <t>BAJAJFINSV</t>
  </si>
  <si>
    <t>HCLTECH</t>
  </si>
  <si>
    <t>SUNPHARMA</t>
  </si>
  <si>
    <t>TITAN</t>
  </si>
  <si>
    <t>MARUTI</t>
  </si>
  <si>
    <t>M&amp;M</t>
  </si>
  <si>
    <t>ASIANPAINT</t>
  </si>
  <si>
    <t>BHARTIARTL</t>
  </si>
  <si>
    <t>BAJFINANCE</t>
  </si>
  <si>
    <t>SBIN</t>
  </si>
  <si>
    <t>HINDUNILVR</t>
  </si>
  <si>
    <t>ITC</t>
  </si>
  <si>
    <t>LT</t>
  </si>
  <si>
    <t>AXISBANK</t>
  </si>
  <si>
    <t>KOTAKBANK</t>
  </si>
  <si>
    <t>TCS</t>
  </si>
  <si>
    <t>HDFC</t>
  </si>
  <si>
    <t>INFY</t>
  </si>
  <si>
    <t>ICICIBANK</t>
  </si>
  <si>
    <t>HDFCBANK</t>
  </si>
  <si>
    <t>RELIANCE</t>
  </si>
  <si>
    <t>Impact Cost (Percent) *</t>
  </si>
  <si>
    <t>Monthly Return (Percent)</t>
  </si>
  <si>
    <t>Daily Volatility (Percent)</t>
  </si>
  <si>
    <t>R2</t>
  </si>
  <si>
    <t xml:space="preserve">Weightage (Percent)   </t>
  </si>
  <si>
    <t>Free Float Market Capitalisation (₹ crore)</t>
  </si>
  <si>
    <t>Issued Capital     (₹ crore)</t>
  </si>
  <si>
    <t>S.No.</t>
  </si>
  <si>
    <t>Table 26: Component Stocks: SX40 Index during October 2022</t>
  </si>
  <si>
    <t xml:space="preserve">Note: Advance/Decline is calculated based on the average price methodology.                                                                           </t>
  </si>
  <si>
    <t>Advance/Decline Ratio</t>
  </si>
  <si>
    <t>Declines</t>
  </si>
  <si>
    <t>Advances</t>
  </si>
  <si>
    <t>Year/ Month</t>
  </si>
  <si>
    <t>Table 27: Advances/Declines in Cash Segment of BSE, NSE and MSEI</t>
  </si>
  <si>
    <t>0</t>
  </si>
  <si>
    <t>Source: BSE, MSEI and NSE.</t>
  </si>
  <si>
    <t>Note: Volatility is calculated as the standard deviation of the natural log of daily returns in indices for the respective period.</t>
  </si>
  <si>
    <t>SX40</t>
  </si>
  <si>
    <t>Nifty 500</t>
  </si>
  <si>
    <t>Nifty Next 50</t>
  </si>
  <si>
    <t>Nifty 50</t>
  </si>
  <si>
    <t>BSE 500</t>
  </si>
  <si>
    <t>BSE 100</t>
  </si>
  <si>
    <t>BSE Sensex</t>
  </si>
  <si>
    <t>Table 29: Daily Volatility of Major Indices  (percent)</t>
  </si>
  <si>
    <t>Notes: 1. Data for Top N scrips has been compiled for all markets except Auction market &amp; Retail Debt Market and includes series EQ, BE,BT, BL and IL.</t>
  </si>
  <si>
    <t>Members</t>
  </si>
  <si>
    <t>Securities</t>
  </si>
  <si>
    <t>100</t>
  </si>
  <si>
    <t>50</t>
  </si>
  <si>
    <t>25</t>
  </si>
  <si>
    <t>10</t>
  </si>
  <si>
    <t>5</t>
  </si>
  <si>
    <t>Top</t>
  </si>
  <si>
    <t>Table 30: Percentage Share of Top ‘N’ Securities/Members in Turnover of Cash Segment  (percent)</t>
  </si>
  <si>
    <t>Settlement Guarantee Fund (₹ crore)</t>
  </si>
  <si>
    <t>Securities Pay-in (₹ crore)</t>
  </si>
  <si>
    <t>Funds Pay-in (₹ crore)</t>
  </si>
  <si>
    <t>Percent of Short Delivery to Delivery Quantity</t>
  </si>
  <si>
    <t>Short Delivery (Auctioned quantity) (Lakh)</t>
  </si>
  <si>
    <t>Percent of Demat Delivered Value to Total Delivered Value</t>
  </si>
  <si>
    <t>Delivered Value in Demat Mode     (₹ crore)</t>
  </si>
  <si>
    <t>Percent of Demat Delivered Quantity to Total Delivered Quantity</t>
  </si>
  <si>
    <t>Delivered Quantity in Demat Mode (Lakh)</t>
  </si>
  <si>
    <t>Percent  of Delivered Value to Total Turnover</t>
  </si>
  <si>
    <t>Delivered Value   (₹ crore)</t>
  </si>
  <si>
    <t>Percent of Delivered Quantity to Traded Quantity</t>
  </si>
  <si>
    <t>Delivered Quantity   (Lakh)</t>
  </si>
  <si>
    <t>Traded Quantity   (Lakh)</t>
  </si>
  <si>
    <t>No. of Trades(Lakh)</t>
  </si>
  <si>
    <t>Year /  Month</t>
  </si>
  <si>
    <t>Settlement Statistics for settlement type N, excluding CM Series IL &amp; BL</t>
  </si>
  <si>
    <t>Delivered Value      (₹  crore)</t>
  </si>
  <si>
    <t>Table 32: Settlement Statistics for Cash Segment of NSE</t>
  </si>
  <si>
    <t>Settlement Guarantee Fund(₹ crore)</t>
  </si>
  <si>
    <t>Delivered Value      (₹ crore)</t>
  </si>
  <si>
    <t>Month Sorting</t>
  </si>
  <si>
    <t>Table 33: Settlement Statistics for Cash Segment of MSEI</t>
  </si>
  <si>
    <t>Note: 1. Notional Turnover = (Strike Price + Premium) * Quantity.</t>
  </si>
  <si>
    <t>Turnover
(₹ crore)</t>
  </si>
  <si>
    <t>No. of
Contracts</t>
  </si>
  <si>
    <t>Put</t>
  </si>
  <si>
    <t>Call</t>
  </si>
  <si>
    <t>Open Interest at the end of Period</t>
  </si>
  <si>
    <t>Stock Options</t>
  </si>
  <si>
    <t>Index Options</t>
  </si>
  <si>
    <t>Stock Futures</t>
  </si>
  <si>
    <t>Index Futures</t>
  </si>
  <si>
    <t>Year/     Month</t>
  </si>
  <si>
    <t>Open Interest at the end of Month</t>
  </si>
  <si>
    <t>Exercise
Settlement</t>
  </si>
  <si>
    <t>Premium
Settlement</t>
  </si>
  <si>
    <t>Final
Settlement</t>
  </si>
  <si>
    <t>MTM
Settlement</t>
  </si>
  <si>
    <t>Physical Settlement</t>
  </si>
  <si>
    <t>Settlement
Gurantee
Fund</t>
  </si>
  <si>
    <t>Index/Stock
Options</t>
  </si>
  <si>
    <t>Index/Stock
Futures</t>
  </si>
  <si>
    <t>Table 36: Settlement Statistics in Equity Derivatives Segment at BSE and NSE (₹ crore)</t>
  </si>
  <si>
    <t>Pro</t>
  </si>
  <si>
    <t>Percentage Share in Open Interest</t>
  </si>
  <si>
    <t>IBOVESPA Futures</t>
  </si>
  <si>
    <t>FTSE/JSE Top 40 Futures</t>
  </si>
  <si>
    <t>MICEX Index Futures</t>
  </si>
  <si>
    <t>HANG SENG Index Futures</t>
  </si>
  <si>
    <t>BSE100</t>
  </si>
  <si>
    <t>BSE TECK INDEX</t>
  </si>
  <si>
    <t>BSE OIL &amp; GAS INDEX</t>
  </si>
  <si>
    <t>BSE BANKEX</t>
  </si>
  <si>
    <t>BSE SENSEX 50</t>
  </si>
  <si>
    <t>BSE 30 SENSEX</t>
  </si>
  <si>
    <t>Turnover Share (in Percentage)</t>
  </si>
  <si>
    <t>MIDCPNIFTY</t>
  </si>
  <si>
    <t>FINNIFTY</t>
  </si>
  <si>
    <t>BANKNIFTY</t>
  </si>
  <si>
    <t>NIFTY</t>
  </si>
  <si>
    <t>Value 
(₹ crore)</t>
  </si>
  <si>
    <t xml:space="preserve">No. of Contracts </t>
  </si>
  <si>
    <t>No. of Contracts</t>
  </si>
  <si>
    <t>Open Interest at the end of  the Month</t>
  </si>
  <si>
    <t>Currency  Options</t>
  </si>
  <si>
    <t>Currency Futures</t>
  </si>
  <si>
    <t>Notes: 1. Trading Value :- For Futures, Value of contract = Traded Qty*Traded Price. 2. For Options, Value of contract = Traded Qty*(Strike Price+Traded Premium)</t>
  </si>
  <si>
    <t>Value
(₹  crore)</t>
  </si>
  <si>
    <t>Turnover
(₹  crore)</t>
  </si>
  <si>
    <t>Open Interest at the
end of Month</t>
  </si>
  <si>
    <t>Currency Options</t>
  </si>
  <si>
    <t>No. of Trading  Days</t>
  </si>
  <si>
    <t>Turnover (₹  crore)</t>
  </si>
  <si>
    <t>Currency
Futures</t>
  </si>
  <si>
    <t>Table 44: Settlement Statistics of Currency Derivatives Segment (₹ crore)</t>
  </si>
  <si>
    <t>USDJPY</t>
  </si>
  <si>
    <t>GBPUSD</t>
  </si>
  <si>
    <t>EURUSD</t>
  </si>
  <si>
    <t>JPYINR</t>
  </si>
  <si>
    <t>GBPINR</t>
  </si>
  <si>
    <t>EURINR</t>
  </si>
  <si>
    <t>USDINR</t>
  </si>
  <si>
    <t>Open Interest as on last day of the month (in lots)</t>
  </si>
  <si>
    <t>Open Interest as on last day of the month ( in lots)</t>
  </si>
  <si>
    <t>Turnover ( ₹  crore)</t>
  </si>
  <si>
    <t>Table 46: Instrument-wise Turnover in Currency Derivatives of NSE</t>
  </si>
  <si>
    <t>Open Interest as on last day of the month
(in lots)</t>
  </si>
  <si>
    <t>Table 47:  Instrument-wise Turnover in Currency Derivative Segment of MSEI</t>
  </si>
  <si>
    <t>&gt; 3 Months</t>
  </si>
  <si>
    <t>3 Months</t>
  </si>
  <si>
    <t>2 Months</t>
  </si>
  <si>
    <t>1 Month</t>
  </si>
  <si>
    <t>Weekly</t>
  </si>
  <si>
    <t>Table 48: Maturity-wise Turnover in Currency Derivative Segment of BSE (₹ crore)</t>
  </si>
  <si>
    <t>The weekly contracts for EUR-INR, GBP-INR and JPY-INR futures and options were introduced on December 7, 2020 and the weekly USD-INR futures contracts were launched at NSE from October 11,2021.</t>
  </si>
  <si>
    <t xml:space="preserve">2 Months   </t>
  </si>
  <si>
    <t>Table 49: Maturity-wise Turnover in Currency Derivative Segment of NSE  (₹ crore)</t>
  </si>
  <si>
    <t>Table 50: Maturity-wise Turnover in Currency Derivative Segment of MSEI (₹ crore)</t>
  </si>
  <si>
    <t>Source: BSE, NSE and MSEI</t>
  </si>
  <si>
    <t>Traded Value 
(₹ crore)</t>
  </si>
  <si>
    <t xml:space="preserve">Open Interest at the end of </t>
  </si>
  <si>
    <t>Interest RateFutures</t>
  </si>
  <si>
    <t>Open Interest at
the end of</t>
  </si>
  <si>
    <t>Interest Rate Futures</t>
  </si>
  <si>
    <t>Source: NSE, BSE and MSEI</t>
  </si>
  <si>
    <t>Physical Delivery Settlement</t>
  </si>
  <si>
    <t>MTM Settlement</t>
  </si>
  <si>
    <t>Table 52: Settlement Statistics in Interest Rate Futures at BSE, NSE and MSEI (₹ crore)</t>
  </si>
  <si>
    <t>Source: NSDL and CDSL.</t>
  </si>
  <si>
    <t>Notes: 1. Shares includes only equity shares. 2. Securities include common equity shares, preference shares, debenture, MF units, etc. 3. No. of days taken for calculating Daily Average is 20 days for Mar-22 and Feb -22 and 21 days for Mar-21  4. Quantity and value of shares mentioned are single sided. 5. #Source for listed securities information: Issuer/ NSE/BSE. 5. No.of DPs at NSDL includes 17 which are under closure/termiantion process.</t>
  </si>
  <si>
    <t>Percent</t>
  </si>
  <si>
    <t>The ratio of dematerialized equity shares to the total outstanding shares market value</t>
  </si>
  <si>
    <t>Number</t>
  </si>
  <si>
    <t>Training Programmes conducted for representatives of Corporates, DPs and Brokers</t>
  </si>
  <si>
    <t>Crore</t>
  </si>
  <si>
    <t>Average Value of shares settled daily (value of shares settled during the month (divided by 30))</t>
  </si>
  <si>
    <t>Value of shares settled during the month in dematerialized form</t>
  </si>
  <si>
    <t>Average Quantity of shares settled daily (quantity of shares settled during the month (divided by 30))</t>
  </si>
  <si>
    <t>Quantity of shares settled during the month</t>
  </si>
  <si>
    <t>Value of Securities dematerialized #</t>
  </si>
  <si>
    <t>Quantity of Securities dematerialized #</t>
  </si>
  <si>
    <t>Value of Shares dematerialized</t>
  </si>
  <si>
    <t>Quantity of Shares dematerialized</t>
  </si>
  <si>
    <t>Lakh</t>
  </si>
  <si>
    <t>Number of Investors Accounts</t>
  </si>
  <si>
    <t>Number of Stock Exchanges (connected)</t>
  </si>
  <si>
    <t>Number of Depository Participants (registered)</t>
  </si>
  <si>
    <t>Number of companies signed up to make their shares available for dematerialization</t>
  </si>
  <si>
    <t>%
Change during the month</t>
  </si>
  <si>
    <t>%
Change during the year</t>
  </si>
  <si>
    <t>CDSL (at the end of the period)</t>
  </si>
  <si>
    <t>NSDL (at the end of the period)</t>
  </si>
  <si>
    <t>Unit</t>
  </si>
  <si>
    <t>Parameter</t>
  </si>
  <si>
    <t>Table 61: Progress Report of NSDL &amp; CDSL  (Listed Companies)</t>
  </si>
  <si>
    <t>$ Indicates upto October 31,2022</t>
  </si>
  <si>
    <t>#20868 branches activated in Feb 2022</t>
  </si>
  <si>
    <t>Notes : 1. For CDSL, the current and historical data of Companies Live has been revised to exclude MF schemes count. 2. The Companies Live figure  includes only the number of mutual fund companies and not the mutual fund schemes.3. DPs live does not include live connected Branch DPs. 4. DPs Locations represents the total service centres.</t>
  </si>
  <si>
    <t>Demat Value  (₹ crore)</t>
  </si>
  <si>
    <t>Demat 
Quantity 
(million securities)</t>
  </si>
  <si>
    <t>DPs
Locations</t>
  </si>
  <si>
    <t>DPs Live</t>
  </si>
  <si>
    <t>Companies Live</t>
  </si>
  <si>
    <t>Demat Value (₹ crore)</t>
  </si>
  <si>
    <t>Note: The categories included in Others are Preference Shares, Mutual Fund Trace Units, IDRs, AIF,Warrants, PTCs, Treasury Bills, Postal Savings Certificate,CPs, CDs and Government Securities. Valuation (*) is based on last traded price on or before 31/03/2022(Listed) / Face Value(Unlisted). Quanttity and value settled does not include settlement details of Warehouse receipts/commodities.</t>
  </si>
  <si>
    <t>(Rs.crore)</t>
  </si>
  <si>
    <t>Value Settled during the month*</t>
  </si>
  <si>
    <t>(lakh)</t>
  </si>
  <si>
    <t>Quantity settled during the month</t>
  </si>
  <si>
    <t>Demat Value</t>
  </si>
  <si>
    <t>Demat Quantity</t>
  </si>
  <si>
    <t>(numbers)</t>
  </si>
  <si>
    <t>No. of Active Instruments</t>
  </si>
  <si>
    <t>No. of Issuers (Debt) / Companies (Equity)</t>
  </si>
  <si>
    <t>(Rs.Crores)</t>
  </si>
  <si>
    <t>Value Settled during the month</t>
  </si>
  <si>
    <t>(Lakh)</t>
  </si>
  <si>
    <t>(Rs.Crore)</t>
  </si>
  <si>
    <t>(lakhs)</t>
  </si>
  <si>
    <t>No.of Active Instruments</t>
  </si>
  <si>
    <t>No.of issuers debt/Companies(equity)</t>
  </si>
  <si>
    <t>Unlisted</t>
  </si>
  <si>
    <t>Table 63: Depository Statistics as on October 31,2022</t>
  </si>
  <si>
    <t>No. of Trades</t>
  </si>
  <si>
    <t>5. The above is calculated for a month for the portfolio size of Rs. 5 lakh.  It is calculated for the current month.</t>
  </si>
  <si>
    <t>3. Volatility is the standard deviation of the daily returns for the trailing 12 months.</t>
  </si>
  <si>
    <t xml:space="preserve"> 1. Beta &amp; R2 are calculated for the trailing 12 months .Beta measures the  degree to which any portfolio of stocks is affected as compared to the effect on the market as a whole.</t>
  </si>
  <si>
    <t>BAJAJ FINSE</t>
  </si>
  <si>
    <t>POWER GRID</t>
  </si>
  <si>
    <t>TECH MAH</t>
  </si>
  <si>
    <t>NTPC LTD</t>
  </si>
  <si>
    <t>TCS LTD.</t>
  </si>
  <si>
    <t>ULTRATECH CM</t>
  </si>
  <si>
    <t>MARUTISUZUK</t>
  </si>
  <si>
    <t>BHARTI ARTL</t>
  </si>
  <si>
    <t>HCL TECHNO</t>
  </si>
  <si>
    <t>AXIS BANK</t>
  </si>
  <si>
    <t>INDUSIND BNK</t>
  </si>
  <si>
    <t>ICICI BANK</t>
  </si>
  <si>
    <t>SUN PHARMA.</t>
  </si>
  <si>
    <t>WIPRO LTD.</t>
  </si>
  <si>
    <t>ITC LTD.</t>
  </si>
  <si>
    <t>ASIAN PAINTS</t>
  </si>
  <si>
    <t>NESTLE (I)</t>
  </si>
  <si>
    <t>HIND UNI LT</t>
  </si>
  <si>
    <t>MAH &amp; MAH</t>
  </si>
  <si>
    <t>LARSEN &amp; TOU</t>
  </si>
  <si>
    <t>TATA STEEL</t>
  </si>
  <si>
    <t>KOTAK MAH.BK</t>
  </si>
  <si>
    <t>INFOSYS LTD</t>
  </si>
  <si>
    <t>HDFC BANK</t>
  </si>
  <si>
    <t xml:space="preserve">DR.REDDY'S  </t>
  </si>
  <si>
    <t>STATE BANK</t>
  </si>
  <si>
    <t>Table 24: Component Stocks: S&amp;P BSE Sensex during October 2022</t>
  </si>
  <si>
    <t>Source: BSE .</t>
  </si>
  <si>
    <t xml:space="preserve">S&amp;P BSE Sensex </t>
  </si>
  <si>
    <r>
      <t>Demat Turnover (</t>
    </r>
    <r>
      <rPr>
        <b/>
        <sz val="11"/>
        <color indexed="8"/>
        <rFont val="Rupee Foradian"/>
        <family val="2"/>
      </rPr>
      <t xml:space="preserve">` </t>
    </r>
    <r>
      <rPr>
        <b/>
        <sz val="11"/>
        <color indexed="8"/>
        <rFont val="Garamond"/>
        <family val="1"/>
      </rPr>
      <t>crore)</t>
    </r>
  </si>
  <si>
    <r>
      <t>Turnover (</t>
    </r>
    <r>
      <rPr>
        <b/>
        <sz val="11"/>
        <color indexed="8"/>
        <rFont val="Rupee Foradian"/>
        <family val="2"/>
      </rPr>
      <t xml:space="preserve">` </t>
    </r>
    <r>
      <rPr>
        <b/>
        <sz val="11"/>
        <color indexed="8"/>
        <rFont val="Garamond"/>
        <family val="1"/>
      </rPr>
      <t>crore)</t>
    </r>
  </si>
  <si>
    <t xml:space="preserve">No. of Companies Traded </t>
  </si>
  <si>
    <t xml:space="preserve">Table 17: Trends in Cash Segment of BSE </t>
  </si>
  <si>
    <t>#Data for No. of companies traded includes Government securities, Corporate bonds, REITs, InvITs, NSE listed companies as well as “Permitted to Trade” companies but excludes ETFs &amp; Mutual Funds</t>
  </si>
  <si>
    <t>Percent of Traded to Listed</t>
  </si>
  <si>
    <t>No. of Companies Listed</t>
  </si>
  <si>
    <t>No. of Companies Traded#</t>
  </si>
  <si>
    <t>Month</t>
  </si>
  <si>
    <t>Table 28: Trading Frequency in Cash Segment of BSE, NSE and MSEI</t>
  </si>
  <si>
    <t>Source: NSDL.</t>
  </si>
  <si>
    <r>
      <t>Notes: 1. Figures are compiled based on reports submitted by FPIs/deemed FPIs issuing ODIs. 2</t>
    </r>
    <r>
      <rPr>
        <sz val="11"/>
        <color indexed="10"/>
        <rFont val="Garamond"/>
        <family val="1"/>
      </rPr>
      <t xml:space="preserve">. </t>
    </r>
    <r>
      <rPr>
        <sz val="11"/>
        <color indexed="8"/>
        <rFont val="Garamond"/>
        <family val="1"/>
      </rPr>
      <t>AUC Figures are compiled on the basis of reports submitted by custodians &amp; does not includes positions taken by FPIs in derivatives. 3. The total value of ODIs excludes the unhedged positions &amp; portfolio hedging positions taken by the FPIs issuing ODIs.</t>
    </r>
  </si>
  <si>
    <t>Notional value of ODIs on Equity &amp; Debt  excluding Derivatives as % of  Assets Under Custody of FPIs</t>
  </si>
  <si>
    <t>Notional value of ODIs on Equity, Debt &amp; Derivatives as % of  Assets Under Custody of FPIs</t>
  </si>
  <si>
    <t>Assets Under Custody of FPIs (₹ crore)</t>
  </si>
  <si>
    <t>Notional value of ODIs on Equity Debt , Hybrid securities excluding Derivatives (₹ crore)</t>
  </si>
  <si>
    <t>Notional value of ODIs on Equity, Debt , Hybrid securities &amp; Derivatives (₹ crore)</t>
  </si>
  <si>
    <t>Table 54: Notional Value of Offshore Derivative Instruments (ODIs) compared to Assets Under Custody (AUC) of FPIs (₹ crore)</t>
  </si>
  <si>
    <t>This table has been revised to include only settled trades (OTC+RFQ trades) through exchange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</si>
</sst>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43" formatCode="_ * #,##0.00_ ;_ * \-#,##0.00_ ;_ * &quot;-&quot;??_ ;_ @_ "/>
    <numFmt numFmtId="164" formatCode="[$-409]d/mmm/yy;@"/>
    <numFmt numFmtId="165" formatCode="0.0"/>
    <numFmt numFmtId="166" formatCode="[$-409]mmm\-yy;@"/>
    <numFmt numFmtId="167" formatCode="[&gt;=10000000]#.###\,##\,##0;[&gt;=100000]#.###\,##0;##,##0.0"/>
    <numFmt numFmtId="168" formatCode="#,##0;\-#,##0;0"/>
    <numFmt numFmtId="169" formatCode="_ * #,##0_ ;_ * \-#,##0_ ;_ * &quot;-&quot;??_ ;_ @_ "/>
    <numFmt numFmtId="170" formatCode="[$-409]d\-mmm\-yyyy;@"/>
    <numFmt numFmtId="171" formatCode="_(* #,##0.00_);_(* \(#,##0.00\);_(* &quot;-&quot;??_);_(@_)"/>
    <numFmt numFmtId="172" formatCode="#,##0;\-#,##0;0.0"/>
    <numFmt numFmtId="173" formatCode="#,##0_ ;\-#,##0\ "/>
    <numFmt numFmtId="174" formatCode="0.0000"/>
    <numFmt numFmtId="175" formatCode="0\,00\,000;\-0\,00\,000;0"/>
    <numFmt numFmtId="176" formatCode="0.00_ ;\-0.00\ "/>
    <numFmt numFmtId="177" formatCode="_(* #,##0_);_(* \(#,##0\);_(* &quot;-&quot;??_);_(@_)"/>
    <numFmt numFmtId="178" formatCode="[$-409]d\-mmm\-yy;@"/>
    <numFmt numFmtId="179" formatCode="[&gt;=10000000]#\,##\,##\,##0;[&gt;=100000]#\,##\,##0;##,##0"/>
    <numFmt numFmtId="180" formatCode="[&gt;=10000000]#.0\,##\,##\,##0;[&gt;=100000]#.0\,##\,##0;##,##0.0"/>
    <numFmt numFmtId="181" formatCode="0.0%"/>
    <numFmt numFmtId="182" formatCode="[&gt;=10000000]#.00\,##\,##\,##0;[&gt;=100000]#.00\,##\,##0;##,##0.00"/>
    <numFmt numFmtId="183" formatCode="[&gt;=10000000]#.##\,##\,##0;[&gt;=100000]#.##\,##0;##,##0"/>
    <numFmt numFmtId="184" formatCode="[&gt;=10000000]#.#\,##\,##0;[&gt;=100000]#.#\,##0;##,##0"/>
    <numFmt numFmtId="185" formatCode="#,##0.0"/>
    <numFmt numFmtId="186" formatCode="_(* #,##0.0_);_(* \(#,##0.0\);_(* &quot;-&quot;??_);_(@_)"/>
    <numFmt numFmtId="187" formatCode="0\,00\,00\,000;\-0\,00\,00\,000;0"/>
    <numFmt numFmtId="188" formatCode="[&gt;=10000000]#.#\,##0;[&gt;=100000]#.##;##,##0"/>
    <numFmt numFmtId="189" formatCode="0.0;\(0.0\)"/>
    <numFmt numFmtId="190" formatCode="0;\(0\)"/>
    <numFmt numFmtId="191" formatCode="#,##0.0;\-#,##0.0;0.0"/>
    <numFmt numFmtId="192" formatCode="0.0;\-0.0;0.0"/>
    <numFmt numFmtId="193" formatCode="0.00_);\(0.00\)"/>
    <numFmt numFmtId="194" formatCode="0.00;\-0.00;0.0"/>
    <numFmt numFmtId="195" formatCode="0.0;\-0.0;0"/>
    <numFmt numFmtId="196" formatCode="0.0;0.0;0"/>
    <numFmt numFmtId="197" formatCode="0;\-0;0"/>
    <numFmt numFmtId="198" formatCode="0\,00\,00\,00\,000;\-0\,00\,00\,00\,000;0"/>
    <numFmt numFmtId="199" formatCode="0.00;\-0.00;0.00"/>
    <numFmt numFmtId="200" formatCode="#,##0.00;\-#,##0.00;0.0"/>
    <numFmt numFmtId="201" formatCode="#,##0.00;\-#,##0.00;0.00"/>
    <numFmt numFmtId="202" formatCode="0.0;\(0\);0.0"/>
  </numFmts>
  <fonts count="97">
    <font>
      <sz val="11"/>
      <color theme="1"/>
      <name val="Calibri"/>
      <family val="2"/>
      <scheme val="minor"/>
    </font>
    <font>
      <sz val="11"/>
      <color theme="1"/>
      <name val="Calibri"/>
      <family val="2"/>
      <scheme val="minor"/>
    </font>
    <font>
      <sz val="10"/>
      <name val="Arial"/>
      <family val="2"/>
    </font>
    <font>
      <sz val="11"/>
      <color theme="1"/>
      <name val="Garamond"/>
      <family val="1"/>
    </font>
    <font>
      <b/>
      <sz val="11"/>
      <color theme="1"/>
      <name val="Garamond"/>
      <family val="1"/>
    </font>
    <font>
      <sz val="12"/>
      <color theme="1"/>
      <name val="Garamond"/>
      <family val="1"/>
    </font>
    <font>
      <sz val="10"/>
      <name val="Times New Roman"/>
      <family val="1"/>
    </font>
    <font>
      <sz val="12"/>
      <name val="Garamond"/>
      <family val="1"/>
    </font>
    <font>
      <sz val="11"/>
      <name val="Garamond"/>
      <family val="1"/>
    </font>
    <font>
      <sz val="11"/>
      <color indexed="8"/>
      <name val="Garamond"/>
      <family val="1"/>
    </font>
    <font>
      <b/>
      <sz val="11"/>
      <color indexed="8"/>
      <name val="Garamond"/>
      <family val="1"/>
    </font>
    <font>
      <sz val="11"/>
      <color rgb="FF000000"/>
      <name val="Garamond"/>
      <family val="1"/>
    </font>
    <font>
      <b/>
      <sz val="11"/>
      <name val="Garamond"/>
      <family val="1"/>
    </font>
    <font>
      <b/>
      <sz val="10"/>
      <name val="Arial"/>
      <family val="2"/>
    </font>
    <font>
      <sz val="12"/>
      <color theme="1"/>
      <name val="Calibri"/>
      <family val="2"/>
      <scheme val="minor"/>
    </font>
    <font>
      <sz val="12"/>
      <name val="Calibri"/>
      <family val="2"/>
      <scheme val="minor"/>
    </font>
    <font>
      <sz val="11"/>
      <name val="Calibri"/>
      <family val="2"/>
      <scheme val="minor"/>
    </font>
    <font>
      <sz val="10"/>
      <color rgb="FF000000"/>
      <name val="Arial"/>
      <family val="2"/>
    </font>
    <font>
      <b/>
      <sz val="11"/>
      <color rgb="FF000000"/>
      <name val="Garamond"/>
      <family val="1"/>
    </font>
    <font>
      <b/>
      <sz val="10"/>
      <color indexed="8"/>
      <name val="Palatino Linotype"/>
      <family val="1"/>
    </font>
    <font>
      <sz val="10"/>
      <color rgb="FF000000"/>
      <name val="Palatino Linotype"/>
      <family val="1"/>
    </font>
    <font>
      <sz val="10"/>
      <color indexed="8"/>
      <name val="Palatino Linotype"/>
      <family val="1"/>
    </font>
    <font>
      <b/>
      <sz val="10"/>
      <name val="Palatino Linotype"/>
      <family val="1"/>
    </font>
    <font>
      <sz val="6"/>
      <color indexed="8"/>
      <name val="Arial"/>
      <family val="2"/>
    </font>
    <font>
      <sz val="11"/>
      <name val="Arial"/>
      <family val="2"/>
    </font>
    <font>
      <sz val="11"/>
      <color rgb="FF000000"/>
      <name val="Calibri"/>
      <family val="2"/>
      <charset val="1"/>
    </font>
    <font>
      <sz val="12"/>
      <color rgb="FF000000"/>
      <name val="Garamond"/>
      <family val="1"/>
    </font>
    <font>
      <sz val="11"/>
      <color rgb="FF000000"/>
      <name val="Calibri"/>
      <family val="2"/>
      <scheme val="minor"/>
    </font>
    <font>
      <b/>
      <sz val="11"/>
      <color theme="1"/>
      <name val="Calibri"/>
      <family val="2"/>
      <scheme val="minor"/>
    </font>
    <font>
      <sz val="10"/>
      <color rgb="FF000000"/>
      <name val="Garamond"/>
      <family val="1"/>
    </font>
    <font>
      <b/>
      <sz val="12"/>
      <color theme="1"/>
      <name val="Garamond"/>
      <family val="1"/>
    </font>
    <font>
      <b/>
      <sz val="10"/>
      <color theme="1"/>
      <name val="Garamond"/>
      <family val="1"/>
    </font>
    <font>
      <sz val="10"/>
      <color theme="1"/>
      <name val="Garamond"/>
      <family val="1"/>
    </font>
    <font>
      <sz val="10"/>
      <name val="Garamond"/>
      <family val="1"/>
    </font>
    <font>
      <b/>
      <sz val="8"/>
      <color theme="1"/>
      <name val="Garamond"/>
      <family val="1"/>
    </font>
    <font>
      <sz val="8"/>
      <name val="Garamond"/>
      <family val="1"/>
    </font>
    <font>
      <sz val="8"/>
      <color rgb="FF000000"/>
      <name val="Garamond"/>
      <family val="1"/>
    </font>
    <font>
      <b/>
      <sz val="9"/>
      <color theme="1"/>
      <name val="Garamond"/>
      <family val="1"/>
    </font>
    <font>
      <sz val="9"/>
      <color theme="1"/>
      <name val="Garamond"/>
      <family val="1"/>
    </font>
    <font>
      <sz val="9"/>
      <name val="Garamond"/>
      <family val="1"/>
    </font>
    <font>
      <sz val="9"/>
      <color rgb="FF000000"/>
      <name val="Garamond"/>
      <family val="1"/>
    </font>
    <font>
      <sz val="10"/>
      <name val="Palatino Linotype"/>
      <family val="1"/>
    </font>
    <font>
      <sz val="11"/>
      <color indexed="8"/>
      <name val="Calibri"/>
      <family val="2"/>
    </font>
    <font>
      <b/>
      <sz val="11"/>
      <name val="Calibri"/>
      <family val="2"/>
      <scheme val="minor"/>
    </font>
    <font>
      <sz val="11"/>
      <name val="Calibri"/>
      <family val="2"/>
    </font>
    <font>
      <sz val="8"/>
      <color theme="1"/>
      <name val="Arial"/>
      <family val="2"/>
    </font>
    <font>
      <b/>
      <sz val="10"/>
      <name val="Garamond"/>
      <family val="1"/>
    </font>
    <font>
      <sz val="10"/>
      <color theme="1"/>
      <name val="Rupee Foradian"/>
      <family val="2"/>
    </font>
    <font>
      <b/>
      <sz val="10"/>
      <color theme="1"/>
      <name val="Rupee Foradian"/>
      <family val="2"/>
    </font>
    <font>
      <b/>
      <sz val="12"/>
      <color rgb="FF000000"/>
      <name val="Garamond"/>
      <family val="1"/>
    </font>
    <font>
      <b/>
      <sz val="10"/>
      <color rgb="FF000000"/>
      <name val="Garamond"/>
      <family val="1"/>
    </font>
    <font>
      <sz val="8"/>
      <name val="Arial"/>
      <family val="2"/>
    </font>
    <font>
      <b/>
      <sz val="8"/>
      <name val="Arial"/>
      <family val="2"/>
    </font>
    <font>
      <b/>
      <sz val="12"/>
      <color theme="1"/>
      <name val="Calibri"/>
      <family val="2"/>
      <scheme val="minor"/>
    </font>
    <font>
      <b/>
      <sz val="12"/>
      <name val="Garamond"/>
      <family val="1"/>
    </font>
    <font>
      <sz val="12"/>
      <color theme="1"/>
      <name val="Rupee Foradian"/>
      <family val="2"/>
    </font>
    <font>
      <b/>
      <sz val="12"/>
      <color theme="1"/>
      <name val="Rupee Foradian"/>
      <family val="2"/>
    </font>
    <font>
      <b/>
      <sz val="14"/>
      <color theme="1"/>
      <name val="Garamond"/>
      <family val="1"/>
    </font>
    <font>
      <b/>
      <sz val="12"/>
      <name val="Calibri"/>
      <family val="2"/>
      <scheme val="minor"/>
    </font>
    <font>
      <sz val="12"/>
      <color rgb="FFFF0000"/>
      <name val="Calibri"/>
      <family val="2"/>
      <scheme val="minor"/>
    </font>
    <font>
      <b/>
      <sz val="14"/>
      <color rgb="FF000000"/>
      <name val="Garamond"/>
      <family val="1"/>
    </font>
    <font>
      <sz val="10"/>
      <color theme="1"/>
      <name val="Calibri"/>
      <family val="2"/>
      <scheme val="minor"/>
    </font>
    <font>
      <i/>
      <sz val="10"/>
      <color theme="1"/>
      <name val="Calibri"/>
      <family val="2"/>
      <scheme val="minor"/>
    </font>
    <font>
      <i/>
      <sz val="10"/>
      <color theme="1"/>
      <name val="Garamond"/>
      <family val="1"/>
    </font>
    <font>
      <b/>
      <i/>
      <sz val="10"/>
      <name val="Garamond"/>
      <family val="1"/>
    </font>
    <font>
      <b/>
      <i/>
      <sz val="10"/>
      <color rgb="FF000000"/>
      <name val="Garamond"/>
      <family val="1"/>
    </font>
    <font>
      <b/>
      <i/>
      <sz val="9"/>
      <color rgb="FF000000"/>
      <name val="Garamond"/>
      <family val="1"/>
    </font>
    <font>
      <i/>
      <sz val="10"/>
      <name val="Garamond"/>
      <family val="1"/>
    </font>
    <font>
      <i/>
      <sz val="10"/>
      <color rgb="FF000000"/>
      <name val="Garamond"/>
      <family val="1"/>
    </font>
    <font>
      <i/>
      <sz val="9"/>
      <color rgb="FF000000"/>
      <name val="Garamond"/>
      <family val="1"/>
    </font>
    <font>
      <sz val="8"/>
      <color rgb="FF000000"/>
      <name val="Arial"/>
      <family val="2"/>
    </font>
    <font>
      <b/>
      <sz val="9"/>
      <name val="Garamond"/>
      <family val="1"/>
    </font>
    <font>
      <b/>
      <i/>
      <sz val="10"/>
      <color theme="1"/>
      <name val="Garamond"/>
      <family val="1"/>
    </font>
    <font>
      <b/>
      <i/>
      <sz val="11"/>
      <color rgb="FF000000"/>
      <name val="Garamond"/>
      <family val="1"/>
    </font>
    <font>
      <b/>
      <sz val="8"/>
      <color theme="1"/>
      <name val="Arial"/>
      <family val="2"/>
    </font>
    <font>
      <b/>
      <sz val="8"/>
      <color rgb="FF000000"/>
      <name val="Garamond"/>
      <family val="1"/>
    </font>
    <font>
      <b/>
      <sz val="8"/>
      <name val="Garamond"/>
      <family val="1"/>
    </font>
    <font>
      <b/>
      <i/>
      <sz val="8"/>
      <color theme="1"/>
      <name val="Garamond"/>
      <family val="1"/>
    </font>
    <font>
      <sz val="8"/>
      <color theme="1"/>
      <name val="Calibri"/>
      <family val="2"/>
      <scheme val="minor"/>
    </font>
    <font>
      <sz val="11"/>
      <color rgb="FFFF0000"/>
      <name val="Garamond"/>
      <family val="1"/>
    </font>
    <font>
      <sz val="11"/>
      <color theme="1"/>
      <name val="Calibri Light"/>
      <family val="1"/>
      <scheme val="major"/>
    </font>
    <font>
      <sz val="12"/>
      <color indexed="8"/>
      <name val="Garamond"/>
      <family val="1"/>
    </font>
    <font>
      <b/>
      <sz val="14"/>
      <color theme="4" tint="-0.499984740745262"/>
      <name val="Garamond"/>
      <family val="1"/>
    </font>
    <font>
      <b/>
      <sz val="12"/>
      <color indexed="8"/>
      <name val="Garamond"/>
      <family val="1"/>
    </font>
    <font>
      <i/>
      <sz val="11"/>
      <color indexed="8"/>
      <name val="Garamond"/>
      <family val="1"/>
    </font>
    <font>
      <b/>
      <sz val="11"/>
      <color indexed="8"/>
      <name val="Rupee Foradian"/>
      <family val="2"/>
    </font>
    <font>
      <sz val="9"/>
      <color indexed="8"/>
      <name val="Garamond"/>
      <family val="1"/>
    </font>
    <font>
      <b/>
      <sz val="9"/>
      <color indexed="8"/>
      <name val="Garamond"/>
      <family val="1"/>
    </font>
    <font>
      <sz val="10"/>
      <color indexed="8"/>
      <name val="Garamond"/>
      <family val="1"/>
    </font>
    <font>
      <sz val="9"/>
      <color indexed="8"/>
      <name val="Arial"/>
      <family val="2"/>
    </font>
    <font>
      <b/>
      <sz val="10"/>
      <color indexed="8"/>
      <name val="Arial"/>
      <family val="2"/>
    </font>
    <font>
      <sz val="10"/>
      <color theme="1"/>
      <name val="Garamond"/>
      <family val="2"/>
    </font>
    <font>
      <b/>
      <i/>
      <sz val="11"/>
      <color indexed="8"/>
      <name val="Garamond"/>
      <family val="1"/>
    </font>
    <font>
      <b/>
      <sz val="10"/>
      <color theme="1"/>
      <name val="Arial"/>
      <family val="2"/>
    </font>
    <font>
      <sz val="9"/>
      <color rgb="FF000000"/>
      <name val="Arial"/>
      <family val="2"/>
    </font>
    <font>
      <b/>
      <sz val="10"/>
      <color indexed="8"/>
      <name val="Garamond"/>
      <family val="1"/>
    </font>
    <font>
      <sz val="11"/>
      <color indexed="10"/>
      <name val="Garamond"/>
      <family val="1"/>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00B05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9"/>
      </patternFill>
    </fill>
    <fill>
      <patternFill patternType="solid">
        <fgColor rgb="FFFFFF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bottom style="thin">
        <color indexed="64"/>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right style="thin">
        <color rgb="FF000000"/>
      </right>
      <top/>
      <bottom/>
      <diagonal/>
    </border>
    <border>
      <left/>
      <right/>
      <top/>
      <bottom style="thin">
        <color rgb="FF000000"/>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indexed="8"/>
      </top>
      <bottom style="thin">
        <color indexed="8"/>
      </bottom>
      <diagonal/>
    </border>
    <border>
      <left style="thin">
        <color auto="1"/>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auto="1"/>
      </right>
      <top style="thin">
        <color indexed="8"/>
      </top>
      <bottom style="thin">
        <color indexed="8"/>
      </bottom>
      <diagonal/>
    </border>
    <border>
      <left/>
      <right style="thin">
        <color auto="1"/>
      </right>
      <top style="thin">
        <color auto="1"/>
      </top>
      <bottom style="thin">
        <color indexed="8"/>
      </bottom>
      <diagonal/>
    </border>
    <border>
      <left/>
      <right/>
      <top style="thin">
        <color auto="1"/>
      </top>
      <bottom style="thin">
        <color indexed="8"/>
      </bottom>
      <diagonal/>
    </border>
    <border>
      <left style="thin">
        <color indexed="8"/>
      </left>
      <right/>
      <top style="thin">
        <color auto="1"/>
      </top>
      <bottom style="thin">
        <color indexed="8"/>
      </bottom>
      <diagonal/>
    </border>
    <border>
      <left/>
      <right style="thin">
        <color indexed="8"/>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8"/>
      </right>
      <top style="thin">
        <color indexed="8"/>
      </top>
      <bottom/>
      <diagonal/>
    </border>
    <border>
      <left/>
      <right style="thin">
        <color indexed="31"/>
      </right>
      <top/>
      <bottom style="thin">
        <color indexed="31"/>
      </bottom>
      <diagonal/>
    </border>
    <border>
      <left/>
      <right/>
      <top/>
      <bottom style="thin">
        <color indexed="31"/>
      </bottom>
      <diagonal/>
    </border>
    <border>
      <left style="thin">
        <color indexed="31"/>
      </left>
      <right/>
      <top/>
      <bottom style="thin">
        <color indexed="31"/>
      </bottom>
      <diagonal/>
    </border>
    <border>
      <left/>
      <right style="thin">
        <color indexed="31"/>
      </right>
      <top style="thin">
        <color indexed="31"/>
      </top>
      <bottom style="thin">
        <color indexed="31"/>
      </bottom>
      <diagonal/>
    </border>
    <border>
      <left/>
      <right/>
      <top style="thin">
        <color indexed="31"/>
      </top>
      <bottom style="thin">
        <color indexed="31"/>
      </bottom>
      <diagonal/>
    </border>
    <border>
      <left style="thin">
        <color indexed="31"/>
      </left>
      <right/>
      <top style="thin">
        <color indexed="31"/>
      </top>
      <bottom style="thin">
        <color indexed="31"/>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diagonal/>
    </border>
  </borders>
  <cellStyleXfs count="1536">
    <xf numFmtId="0" fontId="0" fillId="0" borderId="0"/>
    <xf numFmtId="43" fontId="1" fillId="0" borderId="0" applyFont="0" applyFill="0" applyBorder="0" applyAlignment="0" applyProtection="0"/>
    <xf numFmtId="0" fontId="2" fillId="0" borderId="0" applyNumberFormat="0" applyFont="0" applyFill="0" applyBorder="0" applyAlignment="0" applyProtection="0"/>
    <xf numFmtId="164" fontId="2" fillId="0" borderId="0"/>
    <xf numFmtId="167" fontId="6" fillId="0" borderId="0">
      <alignment horizontal="right"/>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6" fillId="0" borderId="0">
      <alignment horizontal="right"/>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71" fontId="42" fillId="0" borderId="0" applyFont="0" applyFill="0" applyBorder="0" applyAlignment="0" applyProtection="0"/>
    <xf numFmtId="178" fontId="1" fillId="0" borderId="0"/>
    <xf numFmtId="178" fontId="2" fillId="0" borderId="0"/>
    <xf numFmtId="178" fontId="2" fillId="0" borderId="0" applyNumberFormat="0" applyFill="0" applyBorder="0" applyAlignment="0" applyProtection="0"/>
    <xf numFmtId="178" fontId="2" fillId="0" borderId="0" applyNumberForma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ont="0" applyFill="0" applyBorder="0" applyAlignment="0" applyProtection="0"/>
    <xf numFmtId="178" fontId="1" fillId="0" borderId="0" applyNumberFormat="0" applyFill="0" applyBorder="0" applyAlignment="0" applyProtection="0"/>
    <xf numFmtId="171" fontId="2" fillId="0" borderId="0" applyNumberFormat="0" applyFont="0" applyFill="0" applyBorder="0" applyAlignment="0" applyProtection="0"/>
    <xf numFmtId="0" fontId="91" fillId="0" borderId="0"/>
    <xf numFmtId="178" fontId="2" fillId="0" borderId="0"/>
  </cellStyleXfs>
  <cellXfs count="1508">
    <xf numFmtId="0" fontId="0" fillId="0" borderId="0" xfId="0"/>
    <xf numFmtId="0" fontId="8" fillId="0" borderId="0" xfId="0" applyNumberFormat="1" applyFont="1" applyFill="1" applyBorder="1" applyAlignment="1">
      <alignment horizontal="center" vertical="top"/>
    </xf>
    <xf numFmtId="0" fontId="0" fillId="0" borderId="0" xfId="0" applyBorder="1" applyAlignment="1">
      <alignment horizontal="center"/>
    </xf>
    <xf numFmtId="0" fontId="16" fillId="0" borderId="0" xfId="0" applyFont="1" applyFill="1" applyBorder="1" applyAlignment="1">
      <alignment horizontal="center" wrapText="1"/>
    </xf>
    <xf numFmtId="0" fontId="0" fillId="0" borderId="0" xfId="0" applyFill="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Font="1" applyBorder="1" applyAlignment="1">
      <alignment horizontal="center" vertical="center" wrapText="1"/>
    </xf>
    <xf numFmtId="2" fontId="0" fillId="0" borderId="0" xfId="0" applyNumberFormat="1" applyFont="1" applyBorder="1" applyAlignment="1">
      <alignment horizontal="center" vertical="center"/>
    </xf>
    <xf numFmtId="0" fontId="0" fillId="0" borderId="0" xfId="0" applyFont="1" applyBorder="1" applyAlignment="1">
      <alignment horizontal="center" vertical="center"/>
    </xf>
    <xf numFmtId="0" fontId="0" fillId="0" borderId="0" xfId="0" applyFill="1" applyBorder="1" applyAlignment="1">
      <alignment horizontal="center"/>
    </xf>
    <xf numFmtId="0" fontId="0" fillId="0" borderId="0" xfId="0" applyBorder="1" applyAlignment="1">
      <alignment horizontal="center" vertical="center"/>
    </xf>
    <xf numFmtId="0" fontId="0" fillId="0" borderId="0" xfId="0" applyBorder="1" applyAlignment="1">
      <alignment horizontal="center" vertical="center" wrapText="1"/>
    </xf>
    <xf numFmtId="2" fontId="0" fillId="0" borderId="0" xfId="0" applyNumberFormat="1" applyFont="1" applyBorder="1" applyAlignment="1">
      <alignment horizontal="center" vertical="center" wrapText="1"/>
    </xf>
    <xf numFmtId="165" fontId="0" fillId="0" borderId="0" xfId="0" applyNumberFormat="1" applyFont="1" applyBorder="1" applyAlignment="1">
      <alignment horizontal="center" vertical="center" wrapText="1"/>
    </xf>
    <xf numFmtId="0" fontId="2" fillId="0" borderId="0" xfId="0" applyFont="1" applyFill="1" applyBorder="1" applyAlignment="1">
      <alignment horizontal="center" wrapText="1"/>
    </xf>
    <xf numFmtId="0" fontId="17" fillId="0" borderId="0" xfId="0" applyFont="1" applyFill="1" applyBorder="1" applyAlignment="1">
      <alignment horizontal="center" wrapText="1"/>
    </xf>
    <xf numFmtId="43" fontId="2" fillId="0" borderId="0" xfId="1" applyFont="1" applyFill="1" applyBorder="1" applyAlignment="1">
      <alignment horizontal="center" wrapText="1"/>
    </xf>
    <xf numFmtId="2" fontId="17" fillId="0" borderId="0" xfId="0" applyNumberFormat="1" applyFont="1" applyBorder="1" applyAlignment="1">
      <alignment horizontal="center" wrapText="1"/>
    </xf>
    <xf numFmtId="2" fontId="17" fillId="0" borderId="0" xfId="0" applyNumberFormat="1" applyFont="1" applyFill="1" applyBorder="1" applyAlignment="1">
      <alignment horizontal="center" wrapText="1"/>
    </xf>
    <xf numFmtId="171" fontId="17" fillId="0" borderId="0" xfId="0" applyNumberFormat="1" applyFont="1" applyFill="1" applyBorder="1" applyAlignment="1">
      <alignment horizontal="center" wrapText="1"/>
    </xf>
    <xf numFmtId="3" fontId="0" fillId="0" borderId="0" xfId="0" applyNumberFormat="1" applyBorder="1" applyAlignment="1">
      <alignment horizontal="center"/>
    </xf>
    <xf numFmtId="0" fontId="2" fillId="0" borderId="0" xfId="0" applyFont="1" applyBorder="1" applyAlignment="1">
      <alignment wrapText="1"/>
    </xf>
    <xf numFmtId="0" fontId="17" fillId="0" borderId="0" xfId="0" applyFont="1" applyBorder="1" applyAlignment="1">
      <alignment horizontal="center" wrapText="1"/>
    </xf>
    <xf numFmtId="0" fontId="13" fillId="0" borderId="0" xfId="0" applyFont="1" applyAlignment="1">
      <alignment wrapText="1"/>
    </xf>
    <xf numFmtId="0" fontId="0" fillId="0" borderId="0" xfId="0" applyAlignment="1">
      <alignment wrapText="1"/>
    </xf>
    <xf numFmtId="0" fontId="2" fillId="0" borderId="0" xfId="0" applyFont="1" applyAlignment="1">
      <alignment wrapText="1"/>
    </xf>
    <xf numFmtId="0" fontId="2" fillId="0" borderId="0" xfId="0" applyFont="1" applyBorder="1" applyAlignment="1">
      <alignment horizontal="center" wrapText="1"/>
    </xf>
    <xf numFmtId="170" fontId="14" fillId="0" borderId="0" xfId="0" applyNumberFormat="1" applyFont="1" applyFill="1" applyBorder="1" applyAlignment="1">
      <alignment horizontal="center" vertical="center"/>
    </xf>
    <xf numFmtId="0" fontId="14" fillId="0" borderId="0" xfId="0" applyFont="1" applyBorder="1" applyAlignment="1" applyProtection="1">
      <alignment horizontal="center"/>
      <protection locked="0"/>
    </xf>
    <xf numFmtId="0" fontId="14" fillId="0" borderId="0" xfId="0" applyFont="1" applyBorder="1" applyAlignment="1">
      <alignment horizontal="center" vertical="center" wrapText="1"/>
    </xf>
    <xf numFmtId="0" fontId="15" fillId="0" borderId="0" xfId="0" applyFont="1" applyFill="1" applyBorder="1" applyAlignment="1">
      <alignment horizontal="center" wrapText="1"/>
    </xf>
    <xf numFmtId="0" fontId="14" fillId="0" borderId="0" xfId="0" applyFont="1" applyBorder="1" applyAlignment="1">
      <alignment horizontal="center"/>
    </xf>
    <xf numFmtId="2"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2" fontId="14" fillId="0" borderId="0" xfId="0" applyNumberFormat="1" applyFont="1" applyBorder="1" applyAlignment="1">
      <alignment horizontal="center" vertical="center" wrapText="1"/>
    </xf>
    <xf numFmtId="165" fontId="14" fillId="0" borderId="0" xfId="0" applyNumberFormat="1" applyFont="1" applyBorder="1" applyAlignment="1">
      <alignment horizontal="center" vertical="center" wrapText="1"/>
    </xf>
    <xf numFmtId="0" fontId="14" fillId="3"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0" fillId="0" borderId="0" xfId="0" applyBorder="1"/>
    <xf numFmtId="0" fontId="14" fillId="0" borderId="0" xfId="0" applyFont="1" applyFill="1" applyBorder="1" applyAlignment="1">
      <alignment horizontal="center" vertical="center"/>
    </xf>
    <xf numFmtId="0" fontId="14" fillId="0" borderId="0" xfId="0" applyFont="1" applyFill="1" applyBorder="1" applyAlignment="1">
      <alignment horizontal="center"/>
    </xf>
    <xf numFmtId="0" fontId="14" fillId="0" borderId="0" xfId="0" applyFont="1" applyFill="1" applyBorder="1" applyAlignment="1" applyProtection="1">
      <alignment horizontal="center"/>
      <protection locked="0"/>
    </xf>
    <xf numFmtId="0" fontId="14" fillId="0" borderId="0" xfId="0" applyFont="1" applyFill="1" applyBorder="1" applyAlignment="1" applyProtection="1">
      <alignment horizontal="left"/>
      <protection locked="0"/>
    </xf>
    <xf numFmtId="0" fontId="14" fillId="3" borderId="0" xfId="0" applyFont="1" applyFill="1" applyBorder="1" applyAlignment="1">
      <alignment horizontal="center" vertical="center" wrapText="1"/>
    </xf>
    <xf numFmtId="2" fontId="14" fillId="3" borderId="0" xfId="0" applyNumberFormat="1" applyFont="1" applyFill="1" applyBorder="1" applyAlignment="1">
      <alignment horizontal="center" vertical="center"/>
    </xf>
    <xf numFmtId="2" fontId="14" fillId="3" borderId="0" xfId="0" applyNumberFormat="1" applyFont="1" applyFill="1" applyBorder="1" applyAlignment="1">
      <alignment horizontal="center" vertical="center" wrapText="1"/>
    </xf>
    <xf numFmtId="170" fontId="0" fillId="0" borderId="0" xfId="0" applyNumberFormat="1" applyFont="1" applyFill="1" applyBorder="1" applyAlignment="1">
      <alignment horizontal="center" vertical="center"/>
    </xf>
    <xf numFmtId="0" fontId="0" fillId="0" borderId="0" xfId="0" applyFill="1" applyBorder="1"/>
    <xf numFmtId="0" fontId="3" fillId="0" borderId="0" xfId="0" applyFont="1" applyFill="1"/>
    <xf numFmtId="0" fontId="12" fillId="0" borderId="1" xfId="0" applyFont="1" applyFill="1" applyBorder="1" applyAlignment="1"/>
    <xf numFmtId="0" fontId="12" fillId="0" borderId="2" xfId="0" applyFont="1" applyFill="1" applyBorder="1" applyAlignment="1">
      <alignment wrapText="1"/>
    </xf>
    <xf numFmtId="0" fontId="3" fillId="0" borderId="0" xfId="0" applyFont="1" applyFill="1" applyBorder="1" applyAlignment="1" applyProtection="1">
      <alignment horizontal="center"/>
      <protection locked="0"/>
    </xf>
    <xf numFmtId="0" fontId="8" fillId="0" borderId="0" xfId="0" applyFont="1" applyFill="1" applyBorder="1" applyAlignment="1">
      <alignment horizontal="center" wrapText="1"/>
    </xf>
    <xf numFmtId="0" fontId="3" fillId="0" borderId="0" xfId="0" applyFont="1" applyFill="1" applyBorder="1" applyAlignment="1">
      <alignment horizontal="center"/>
    </xf>
    <xf numFmtId="0" fontId="3"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0" fontId="12" fillId="0" borderId="0" xfId="0" applyFont="1" applyFill="1" applyBorder="1" applyAlignment="1">
      <alignment wrapText="1"/>
    </xf>
    <xf numFmtId="0" fontId="3" fillId="0" borderId="0" xfId="0" applyFont="1" applyFill="1" applyBorder="1"/>
    <xf numFmtId="0" fontId="12" fillId="0" borderId="2" xfId="0" applyFont="1" applyFill="1" applyBorder="1" applyAlignment="1"/>
    <xf numFmtId="0" fontId="12" fillId="0" borderId="13" xfId="0" applyFont="1" applyFill="1" applyBorder="1" applyAlignment="1">
      <alignment wrapText="1"/>
    </xf>
    <xf numFmtId="49" fontId="19" fillId="0" borderId="4" xfId="0" applyNumberFormat="1" applyFont="1" applyFill="1" applyBorder="1" applyAlignment="1">
      <alignment horizontal="center" vertical="top" wrapText="1"/>
    </xf>
    <xf numFmtId="0" fontId="20" fillId="0" borderId="4" xfId="0" applyNumberFormat="1" applyFont="1" applyFill="1" applyBorder="1" applyAlignment="1">
      <alignment horizontal="right" vertical="top" wrapText="1"/>
    </xf>
    <xf numFmtId="168" fontId="21" fillId="0" borderId="4" xfId="0" applyNumberFormat="1" applyFont="1" applyFill="1" applyBorder="1" applyAlignment="1">
      <alignment horizontal="right" vertical="top"/>
    </xf>
    <xf numFmtId="0" fontId="22" fillId="0" borderId="4" xfId="0" applyFont="1" applyFill="1" applyBorder="1" applyAlignment="1">
      <alignment horizontal="left" vertical="top" wrapText="1"/>
    </xf>
    <xf numFmtId="168" fontId="19" fillId="0" borderId="4" xfId="0" applyNumberFormat="1" applyFont="1" applyFill="1" applyBorder="1" applyAlignment="1">
      <alignment horizontal="right" vertical="top"/>
    </xf>
    <xf numFmtId="49" fontId="19" fillId="0" borderId="0" xfId="0" applyNumberFormat="1" applyFont="1" applyFill="1" applyAlignment="1"/>
    <xf numFmtId="49" fontId="21" fillId="0" borderId="0" xfId="0" applyNumberFormat="1" applyFont="1" applyFill="1" applyAlignment="1">
      <alignment wrapText="1"/>
    </xf>
    <xf numFmtId="0" fontId="8" fillId="0" borderId="14" xfId="0" applyFont="1" applyFill="1" applyBorder="1" applyAlignment="1">
      <alignment horizontal="left" wrapText="1"/>
    </xf>
    <xf numFmtId="0" fontId="8" fillId="0" borderId="15" xfId="0" applyFont="1" applyFill="1" applyBorder="1" applyAlignment="1">
      <alignment horizontal="left" wrapText="1"/>
    </xf>
    <xf numFmtId="0" fontId="8" fillId="0" borderId="0" xfId="0" applyNumberFormat="1" applyFont="1" applyFill="1" applyBorder="1" applyAlignment="1"/>
    <xf numFmtId="49" fontId="10" fillId="0" borderId="4" xfId="0" applyNumberFormat="1" applyFont="1" applyFill="1" applyBorder="1" applyAlignment="1">
      <alignment horizontal="center" vertical="top" wrapText="1"/>
    </xf>
    <xf numFmtId="49" fontId="10" fillId="0" borderId="4" xfId="0" applyNumberFormat="1" applyFont="1" applyFill="1" applyBorder="1" applyAlignment="1">
      <alignment horizontal="left" vertical="top"/>
    </xf>
    <xf numFmtId="1" fontId="10" fillId="0" borderId="4" xfId="0" applyNumberFormat="1" applyFont="1" applyFill="1" applyBorder="1" applyAlignment="1">
      <alignment horizontal="right" vertical="top"/>
    </xf>
    <xf numFmtId="168" fontId="10" fillId="0" borderId="4" xfId="0" applyNumberFormat="1" applyFont="1" applyFill="1" applyBorder="1" applyAlignment="1">
      <alignment horizontal="right" vertical="top"/>
    </xf>
    <xf numFmtId="0" fontId="10" fillId="0" borderId="4" xfId="0" applyFont="1" applyFill="1" applyBorder="1" applyAlignment="1">
      <alignment horizontal="right" vertical="top"/>
    </xf>
    <xf numFmtId="0" fontId="9" fillId="2" borderId="4" xfId="0" applyFont="1" applyFill="1" applyBorder="1" applyAlignment="1">
      <alignment horizontal="right"/>
    </xf>
    <xf numFmtId="49" fontId="4" fillId="0" borderId="4" xfId="0" applyNumberFormat="1" applyFont="1" applyFill="1" applyBorder="1" applyAlignment="1">
      <alignment horizontal="left" vertical="top"/>
    </xf>
    <xf numFmtId="1" fontId="4" fillId="0" borderId="4" xfId="0" applyNumberFormat="1" applyFont="1" applyFill="1" applyBorder="1" applyAlignment="1">
      <alignment horizontal="right" vertical="top"/>
    </xf>
    <xf numFmtId="166" fontId="3" fillId="0" borderId="4" xfId="0" applyNumberFormat="1" applyFont="1" applyFill="1" applyBorder="1" applyAlignment="1">
      <alignment horizontal="left" vertical="top"/>
    </xf>
    <xf numFmtId="1" fontId="3" fillId="0" borderId="4" xfId="0" applyNumberFormat="1" applyFont="1" applyFill="1" applyBorder="1" applyAlignment="1">
      <alignment horizontal="right" vertical="top"/>
    </xf>
    <xf numFmtId="168" fontId="3" fillId="0" borderId="4" xfId="0" applyNumberFormat="1" applyFont="1" applyFill="1" applyBorder="1" applyAlignment="1">
      <alignment horizontal="right" vertical="top"/>
    </xf>
    <xf numFmtId="0" fontId="0" fillId="0" borderId="0" xfId="0" applyFill="1"/>
    <xf numFmtId="0" fontId="9" fillId="0" borderId="0" xfId="0" applyFont="1" applyFill="1" applyBorder="1" applyAlignment="1">
      <alignment horizontal="right"/>
    </xf>
    <xf numFmtId="0" fontId="9" fillId="0" borderId="0" xfId="0" applyFont="1" applyFill="1" applyAlignment="1">
      <alignment vertical="center"/>
    </xf>
    <xf numFmtId="49" fontId="10" fillId="0" borderId="0" xfId="0" applyNumberFormat="1" applyFont="1" applyFill="1" applyAlignment="1"/>
    <xf numFmtId="0" fontId="9" fillId="0" borderId="0" xfId="0" applyFont="1" applyFill="1" applyAlignment="1">
      <alignment horizontal="left" vertical="center"/>
    </xf>
    <xf numFmtId="49" fontId="19" fillId="0" borderId="4" xfId="0" applyNumberFormat="1" applyFont="1" applyFill="1" applyBorder="1" applyAlignment="1">
      <alignment horizontal="center" vertical="top" wrapText="1"/>
    </xf>
    <xf numFmtId="49" fontId="10" fillId="0" borderId="5" xfId="0" applyNumberFormat="1" applyFont="1" applyFill="1" applyBorder="1" applyAlignment="1">
      <alignment horizontal="center" vertical="center" wrapText="1"/>
    </xf>
    <xf numFmtId="49" fontId="10" fillId="0" borderId="4" xfId="0" applyNumberFormat="1" applyFont="1" applyFill="1" applyBorder="1" applyAlignment="1">
      <alignment horizontal="left" vertical="center"/>
    </xf>
    <xf numFmtId="3" fontId="10" fillId="0" borderId="4" xfId="0" applyNumberFormat="1" applyFont="1" applyFill="1" applyBorder="1" applyAlignment="1">
      <alignment horizontal="right" vertical="center"/>
    </xf>
    <xf numFmtId="166" fontId="9" fillId="0" borderId="4" xfId="0" applyNumberFormat="1" applyFont="1" applyFill="1" applyBorder="1" applyAlignment="1">
      <alignment horizontal="left" vertical="center"/>
    </xf>
    <xf numFmtId="3" fontId="9" fillId="0" borderId="4" xfId="0" applyNumberFormat="1" applyFont="1" applyFill="1" applyBorder="1" applyAlignment="1">
      <alignment horizontal="right" vertical="center"/>
    </xf>
    <xf numFmtId="3" fontId="0" fillId="0" borderId="0" xfId="0" applyNumberFormat="1"/>
    <xf numFmtId="1" fontId="8" fillId="0" borderId="4" xfId="0" applyNumberFormat="1" applyFont="1" applyFill="1" applyBorder="1" applyAlignment="1">
      <alignment horizontal="right" wrapText="1"/>
    </xf>
    <xf numFmtId="1" fontId="0" fillId="0" borderId="0" xfId="0" applyNumberFormat="1"/>
    <xf numFmtId="1" fontId="3" fillId="0" borderId="4" xfId="0" applyNumberFormat="1" applyFont="1" applyFill="1" applyBorder="1" applyAlignment="1"/>
    <xf numFmtId="1" fontId="0" fillId="0" borderId="4" xfId="0" applyNumberFormat="1" applyFont="1" applyFill="1" applyBorder="1" applyAlignment="1"/>
    <xf numFmtId="1" fontId="8" fillId="0" borderId="4" xfId="0" applyNumberFormat="1" applyFont="1" applyFill="1" applyBorder="1" applyAlignment="1"/>
    <xf numFmtId="49" fontId="10" fillId="2" borderId="26" xfId="0" applyNumberFormat="1" applyFont="1" applyFill="1" applyBorder="1" applyAlignment="1">
      <alignment horizontal="left"/>
    </xf>
    <xf numFmtId="3" fontId="10" fillId="2" borderId="26" xfId="0" applyNumberFormat="1" applyFont="1" applyFill="1" applyBorder="1" applyAlignment="1">
      <alignment horizontal="right"/>
    </xf>
    <xf numFmtId="168" fontId="10" fillId="2" borderId="26" xfId="0" applyNumberFormat="1" applyFont="1" applyFill="1" applyBorder="1" applyAlignment="1">
      <alignment horizontal="right"/>
    </xf>
    <xf numFmtId="0" fontId="10" fillId="2" borderId="26" xfId="0" applyFont="1" applyFill="1" applyBorder="1" applyAlignment="1">
      <alignment horizontal="right"/>
    </xf>
    <xf numFmtId="3" fontId="10" fillId="2" borderId="12" xfId="0" applyNumberFormat="1" applyFont="1" applyFill="1" applyBorder="1" applyAlignment="1">
      <alignment horizontal="right"/>
    </xf>
    <xf numFmtId="49" fontId="9" fillId="2" borderId="12" xfId="0" applyNumberFormat="1" applyFont="1" applyFill="1" applyBorder="1" applyAlignment="1">
      <alignment horizontal="left"/>
    </xf>
    <xf numFmtId="3" fontId="9" fillId="2" borderId="12" xfId="0" applyNumberFormat="1" applyFont="1" applyFill="1" applyBorder="1" applyAlignment="1">
      <alignment horizontal="right"/>
    </xf>
    <xf numFmtId="168" fontId="9" fillId="2" borderId="12" xfId="0" applyNumberFormat="1" applyFont="1" applyFill="1" applyBorder="1" applyAlignment="1">
      <alignment horizontal="right"/>
    </xf>
    <xf numFmtId="0" fontId="9" fillId="2" borderId="12" xfId="0" applyFont="1" applyFill="1" applyBorder="1" applyAlignment="1">
      <alignment horizontal="right"/>
    </xf>
    <xf numFmtId="49" fontId="9" fillId="2" borderId="4" xfId="0" applyNumberFormat="1" applyFont="1" applyFill="1" applyBorder="1" applyAlignment="1">
      <alignment horizontal="left"/>
    </xf>
    <xf numFmtId="3" fontId="9" fillId="2" borderId="4" xfId="0" applyNumberFormat="1" applyFont="1" applyFill="1" applyBorder="1" applyAlignment="1">
      <alignment horizontal="right"/>
    </xf>
    <xf numFmtId="168" fontId="9" fillId="2" borderId="4" xfId="0" applyNumberFormat="1" applyFont="1" applyFill="1" applyBorder="1" applyAlignment="1">
      <alignment horizontal="right"/>
    </xf>
    <xf numFmtId="49" fontId="10" fillId="2" borderId="26" xfId="0" applyNumberFormat="1" applyFont="1" applyFill="1" applyBorder="1" applyAlignment="1">
      <alignment horizontal="center" vertical="center" wrapText="1"/>
    </xf>
    <xf numFmtId="0" fontId="23" fillId="0" borderId="0" xfId="0" applyFont="1" applyFill="1" applyAlignment="1">
      <alignment vertical="center"/>
    </xf>
    <xf numFmtId="49" fontId="19" fillId="0" borderId="5" xfId="0" applyNumberFormat="1" applyFont="1" applyFill="1" applyBorder="1" applyAlignment="1">
      <alignment horizontal="center" vertical="center" wrapText="1"/>
    </xf>
    <xf numFmtId="49" fontId="10" fillId="2" borderId="26" xfId="0" applyNumberFormat="1" applyFont="1" applyFill="1" applyBorder="1" applyAlignment="1">
      <alignment horizontal="left" vertical="center"/>
    </xf>
    <xf numFmtId="172" fontId="10" fillId="2" borderId="26" xfId="0" applyNumberFormat="1" applyFont="1" applyFill="1" applyBorder="1" applyAlignment="1">
      <alignment horizontal="right"/>
    </xf>
    <xf numFmtId="49" fontId="9" fillId="2" borderId="12" xfId="0" applyNumberFormat="1" applyFont="1" applyFill="1" applyBorder="1" applyAlignment="1">
      <alignment horizontal="left" vertical="center"/>
    </xf>
    <xf numFmtId="172" fontId="9" fillId="2" borderId="12" xfId="0" applyNumberFormat="1" applyFont="1" applyFill="1" applyBorder="1" applyAlignment="1">
      <alignment horizontal="right"/>
    </xf>
    <xf numFmtId="49" fontId="9" fillId="2" borderId="4" xfId="0" applyNumberFormat="1" applyFont="1" applyFill="1" applyBorder="1" applyAlignment="1">
      <alignment horizontal="left" vertical="center"/>
    </xf>
    <xf numFmtId="172" fontId="9" fillId="2" borderId="4" xfId="0" applyNumberFormat="1" applyFont="1" applyFill="1" applyBorder="1" applyAlignment="1">
      <alignment horizontal="right"/>
    </xf>
    <xf numFmtId="172" fontId="0" fillId="0" borderId="0" xfId="0" applyNumberFormat="1"/>
    <xf numFmtId="168" fontId="0" fillId="0" borderId="0" xfId="0" applyNumberFormat="1"/>
    <xf numFmtId="49" fontId="10" fillId="0" borderId="0" xfId="0" applyNumberFormat="1" applyFont="1" applyFill="1" applyAlignment="1">
      <alignment vertical="top" wrapText="1"/>
    </xf>
    <xf numFmtId="0" fontId="9" fillId="0" borderId="0" xfId="0" applyFont="1" applyFill="1" applyAlignment="1">
      <alignment vertical="top" wrapText="1"/>
    </xf>
    <xf numFmtId="168" fontId="9" fillId="0" borderId="0" xfId="0" applyNumberFormat="1" applyFont="1" applyFill="1" applyBorder="1" applyAlignment="1">
      <alignment horizontal="right"/>
    </xf>
    <xf numFmtId="168" fontId="9" fillId="2" borderId="26" xfId="0" applyNumberFormat="1" applyFont="1" applyFill="1" applyBorder="1" applyAlignment="1">
      <alignment horizontal="right"/>
    </xf>
    <xf numFmtId="0" fontId="9" fillId="2" borderId="26" xfId="0" applyFont="1" applyFill="1" applyBorder="1" applyAlignment="1">
      <alignment horizontal="right"/>
    </xf>
    <xf numFmtId="0" fontId="8" fillId="0" borderId="0" xfId="0" applyNumberFormat="1" applyFont="1" applyFill="1" applyBorder="1" applyAlignment="1">
      <alignment vertical="top"/>
    </xf>
    <xf numFmtId="0" fontId="4" fillId="0" borderId="4" xfId="0" applyFont="1" applyFill="1" applyBorder="1" applyAlignment="1">
      <alignment horizontal="center" vertical="top"/>
    </xf>
    <xf numFmtId="169" fontId="4" fillId="0" borderId="4" xfId="1" applyNumberFormat="1" applyFont="1" applyFill="1" applyBorder="1" applyAlignment="1">
      <alignment horizontal="left" vertical="top" wrapText="1"/>
    </xf>
    <xf numFmtId="3" fontId="8" fillId="0" borderId="4" xfId="0" applyNumberFormat="1" applyFont="1" applyFill="1" applyBorder="1" applyAlignment="1">
      <alignment vertical="top"/>
    </xf>
    <xf numFmtId="169" fontId="8" fillId="0" borderId="4" xfId="1" applyNumberFormat="1" applyFont="1" applyFill="1" applyBorder="1" applyAlignment="1">
      <alignment horizontal="center" vertical="top"/>
    </xf>
    <xf numFmtId="3" fontId="8" fillId="0" borderId="4" xfId="0" applyNumberFormat="1" applyFont="1" applyBorder="1" applyAlignment="1">
      <alignment vertical="top"/>
    </xf>
    <xf numFmtId="49" fontId="10" fillId="0" borderId="4" xfId="0" applyNumberFormat="1" applyFont="1" applyFill="1" applyBorder="1" applyAlignment="1">
      <alignment horizontal="center" vertical="top"/>
    </xf>
    <xf numFmtId="49" fontId="10" fillId="0" borderId="1" xfId="0" applyNumberFormat="1" applyFont="1" applyFill="1" applyBorder="1" applyAlignment="1">
      <alignment horizontal="center" vertical="top"/>
    </xf>
    <xf numFmtId="172" fontId="10" fillId="0" borderId="4" xfId="0" applyNumberFormat="1" applyFont="1" applyFill="1" applyBorder="1" applyAlignment="1">
      <alignment horizontal="right" vertical="top"/>
    </xf>
    <xf numFmtId="172" fontId="10" fillId="0" borderId="1" xfId="0" applyNumberFormat="1" applyFont="1" applyFill="1" applyBorder="1" applyAlignment="1">
      <alignment horizontal="right" vertical="top"/>
    </xf>
    <xf numFmtId="166" fontId="9" fillId="0" borderId="5" xfId="0" applyNumberFormat="1" applyFont="1" applyFill="1" applyBorder="1" applyAlignment="1">
      <alignment horizontal="left" vertical="top"/>
    </xf>
    <xf numFmtId="168" fontId="9" fillId="0" borderId="4" xfId="0" applyNumberFormat="1" applyFont="1" applyFill="1" applyBorder="1" applyAlignment="1">
      <alignment horizontal="right" vertical="top"/>
    </xf>
    <xf numFmtId="0" fontId="9" fillId="0" borderId="4" xfId="0" applyFont="1" applyFill="1" applyBorder="1" applyAlignment="1">
      <alignment vertical="top"/>
    </xf>
    <xf numFmtId="168" fontId="9" fillId="0" borderId="1" xfId="0" applyNumberFormat="1" applyFont="1" applyFill="1" applyBorder="1" applyAlignment="1">
      <alignment horizontal="right" vertical="top"/>
    </xf>
    <xf numFmtId="166" fontId="9" fillId="0" borderId="4" xfId="0" applyNumberFormat="1" applyFont="1" applyFill="1" applyBorder="1" applyAlignment="1">
      <alignment horizontal="left" vertical="top"/>
    </xf>
    <xf numFmtId="0" fontId="9" fillId="0" borderId="0" xfId="0" applyFont="1" applyFill="1" applyAlignment="1">
      <alignment vertical="top"/>
    </xf>
    <xf numFmtId="168" fontId="8" fillId="0" borderId="4" xfId="0" applyNumberFormat="1" applyFont="1" applyFill="1" applyBorder="1" applyAlignment="1">
      <alignment vertical="top"/>
    </xf>
    <xf numFmtId="0" fontId="9" fillId="0" borderId="1" xfId="0" applyFont="1" applyFill="1" applyBorder="1" applyAlignment="1">
      <alignment vertical="top"/>
    </xf>
    <xf numFmtId="168" fontId="9" fillId="0" borderId="0" xfId="0" applyNumberFormat="1" applyFont="1" applyFill="1" applyAlignment="1">
      <alignment horizontal="left" vertical="top"/>
    </xf>
    <xf numFmtId="168" fontId="9" fillId="0" borderId="5" xfId="0" applyNumberFormat="1" applyFont="1" applyFill="1" applyBorder="1" applyAlignment="1">
      <alignment horizontal="right" vertical="top"/>
    </xf>
    <xf numFmtId="0" fontId="9" fillId="0" borderId="5" xfId="0" applyFont="1" applyFill="1" applyBorder="1" applyAlignment="1">
      <alignment vertical="top"/>
    </xf>
    <xf numFmtId="168" fontId="8" fillId="0" borderId="5" xfId="0" applyNumberFormat="1" applyFont="1" applyFill="1" applyBorder="1" applyAlignment="1">
      <alignment vertical="top"/>
    </xf>
    <xf numFmtId="0" fontId="9" fillId="0" borderId="6" xfId="0" applyFont="1" applyFill="1" applyBorder="1" applyAlignment="1">
      <alignment vertical="top"/>
    </xf>
    <xf numFmtId="0" fontId="3" fillId="0" borderId="0" xfId="0" applyFont="1"/>
    <xf numFmtId="49" fontId="10" fillId="0" borderId="5" xfId="0" applyNumberFormat="1" applyFont="1" applyFill="1" applyBorder="1" applyAlignment="1">
      <alignment horizontal="left" vertical="top"/>
    </xf>
    <xf numFmtId="49" fontId="10" fillId="0" borderId="3" xfId="0" applyNumberFormat="1" applyFont="1" applyFill="1" applyBorder="1" applyAlignment="1">
      <alignment horizontal="center" vertical="top" wrapText="1"/>
    </xf>
    <xf numFmtId="0" fontId="10" fillId="0" borderId="4" xfId="0" applyFont="1" applyFill="1" applyBorder="1" applyAlignment="1">
      <alignment vertical="top"/>
    </xf>
    <xf numFmtId="1" fontId="10" fillId="0" borderId="4" xfId="0" applyNumberFormat="1" applyFont="1" applyFill="1" applyBorder="1" applyAlignment="1">
      <alignment vertical="top"/>
    </xf>
    <xf numFmtId="168" fontId="10" fillId="0" borderId="4" xfId="0" applyNumberFormat="1" applyFont="1" applyFill="1" applyBorder="1" applyAlignment="1">
      <alignment vertical="top"/>
    </xf>
    <xf numFmtId="172" fontId="9" fillId="0" borderId="4" xfId="0" applyNumberFormat="1" applyFont="1" applyFill="1" applyBorder="1" applyAlignment="1">
      <alignment horizontal="right" vertical="top"/>
    </xf>
    <xf numFmtId="168" fontId="9" fillId="0" borderId="4" xfId="0" applyNumberFormat="1" applyFont="1" applyFill="1" applyBorder="1" applyAlignment="1">
      <alignment vertical="top"/>
    </xf>
    <xf numFmtId="2" fontId="3" fillId="0" borderId="0" xfId="0" applyNumberFormat="1" applyFont="1"/>
    <xf numFmtId="49" fontId="10" fillId="0" borderId="0" xfId="0" applyNumberFormat="1" applyFont="1" applyFill="1" applyAlignment="1">
      <alignment vertical="center"/>
    </xf>
    <xf numFmtId="49" fontId="10" fillId="0" borderId="0" xfId="0" applyNumberFormat="1" applyFont="1" applyFill="1" applyBorder="1" applyAlignment="1"/>
    <xf numFmtId="1" fontId="3" fillId="0" borderId="4" xfId="0" applyNumberFormat="1" applyFont="1" applyFill="1" applyBorder="1"/>
    <xf numFmtId="1" fontId="3" fillId="0" borderId="4" xfId="0" applyNumberFormat="1" applyFont="1" applyFill="1" applyBorder="1" applyAlignment="1">
      <alignment horizontal="right"/>
    </xf>
    <xf numFmtId="0" fontId="9" fillId="0" borderId="4" xfId="0" applyNumberFormat="1" applyFont="1" applyFill="1" applyBorder="1" applyAlignment="1">
      <alignment horizontal="right" vertical="top" wrapText="1"/>
    </xf>
    <xf numFmtId="0" fontId="9" fillId="0" borderId="4" xfId="0" applyNumberFormat="1" applyFont="1" applyFill="1" applyBorder="1" applyAlignment="1">
      <alignment vertical="top" wrapText="1"/>
    </xf>
    <xf numFmtId="49" fontId="9" fillId="0" borderId="4" xfId="0" applyNumberFormat="1" applyFont="1" applyFill="1" applyBorder="1" applyAlignment="1">
      <alignment horizontal="left"/>
    </xf>
    <xf numFmtId="168" fontId="9" fillId="0" borderId="4" xfId="0" applyNumberFormat="1" applyFont="1" applyFill="1" applyBorder="1" applyAlignment="1">
      <alignment horizontal="right"/>
    </xf>
    <xf numFmtId="172" fontId="9" fillId="2" borderId="26" xfId="0" applyNumberFormat="1" applyFont="1" applyFill="1" applyBorder="1" applyAlignment="1">
      <alignment horizontal="right"/>
    </xf>
    <xf numFmtId="0" fontId="9" fillId="3" borderId="4" xfId="0" applyFont="1" applyFill="1" applyBorder="1" applyAlignment="1">
      <alignment vertical="top"/>
    </xf>
    <xf numFmtId="173" fontId="9" fillId="3" borderId="4" xfId="0" applyNumberFormat="1" applyFont="1" applyFill="1" applyBorder="1" applyAlignment="1">
      <alignment horizontal="right" vertical="top"/>
    </xf>
    <xf numFmtId="0" fontId="9" fillId="3" borderId="5" xfId="0" applyFont="1" applyFill="1" applyBorder="1" applyAlignment="1">
      <alignment vertical="top"/>
    </xf>
    <xf numFmtId="173" fontId="9" fillId="3" borderId="5" xfId="0" applyNumberFormat="1" applyFont="1" applyFill="1" applyBorder="1" applyAlignment="1">
      <alignment horizontal="right" vertical="top"/>
    </xf>
    <xf numFmtId="1" fontId="0" fillId="0" borderId="4" xfId="0" applyNumberFormat="1" applyBorder="1"/>
    <xf numFmtId="49" fontId="10" fillId="0" borderId="0" xfId="0" applyNumberFormat="1" applyFont="1" applyFill="1" applyAlignment="1">
      <alignment horizontal="left"/>
    </xf>
    <xf numFmtId="49" fontId="10" fillId="0" borderId="0" xfId="0" applyNumberFormat="1" applyFont="1" applyFill="1" applyBorder="1" applyAlignment="1">
      <alignment horizontal="left"/>
    </xf>
    <xf numFmtId="49" fontId="10" fillId="0" borderId="0" xfId="0" applyNumberFormat="1" applyFont="1" applyFill="1" applyAlignment="1">
      <alignment horizontal="left" wrapText="1"/>
    </xf>
    <xf numFmtId="0" fontId="12" fillId="0" borderId="5" xfId="0" applyFont="1" applyFill="1" applyBorder="1" applyAlignment="1">
      <alignment horizontal="center" vertical="center"/>
    </xf>
    <xf numFmtId="49" fontId="9" fillId="2" borderId="5" xfId="0" applyNumberFormat="1" applyFont="1" applyFill="1" applyBorder="1" applyAlignment="1">
      <alignment horizontal="left"/>
    </xf>
    <xf numFmtId="49" fontId="10" fillId="0" borderId="0" xfId="0" applyNumberFormat="1" applyFont="1" applyFill="1" applyBorder="1" applyAlignment="1">
      <alignment horizontal="left" vertical="top" wrapText="1"/>
    </xf>
    <xf numFmtId="49" fontId="10" fillId="0" borderId="0" xfId="0" applyNumberFormat="1" applyFont="1" applyFill="1" applyAlignment="1">
      <alignment horizontal="left"/>
    </xf>
    <xf numFmtId="49" fontId="10" fillId="0" borderId="0" xfId="0" applyNumberFormat="1" applyFont="1" applyFill="1" applyAlignment="1">
      <alignment horizontal="left" vertical="top"/>
    </xf>
    <xf numFmtId="0" fontId="12" fillId="0" borderId="6" xfId="0" applyFont="1" applyFill="1" applyBorder="1" applyAlignment="1">
      <alignment horizontal="center" vertical="center" wrapText="1"/>
    </xf>
    <xf numFmtId="49" fontId="10" fillId="0" borderId="0" xfId="0" applyNumberFormat="1" applyFont="1" applyFill="1" applyAlignment="1">
      <alignment horizontal="left"/>
    </xf>
    <xf numFmtId="0" fontId="2" fillId="0" borderId="0" xfId="0" applyFont="1" applyFill="1" applyBorder="1" applyAlignment="1">
      <alignment horizontal="left" wrapText="1"/>
    </xf>
    <xf numFmtId="2" fontId="14" fillId="0" borderId="0" xfId="0" applyNumberFormat="1" applyFont="1" applyBorder="1" applyAlignment="1">
      <alignment horizontal="center"/>
    </xf>
    <xf numFmtId="2" fontId="0" fillId="0" borderId="0" xfId="0" applyNumberFormat="1" applyBorder="1"/>
    <xf numFmtId="49" fontId="9" fillId="2" borderId="5" xfId="0" applyNumberFormat="1" applyFont="1" applyFill="1" applyBorder="1" applyAlignment="1">
      <alignment horizontal="left" vertical="center"/>
    </xf>
    <xf numFmtId="49" fontId="10" fillId="0" borderId="0" xfId="0" applyNumberFormat="1" applyFont="1" applyFill="1" applyAlignment="1">
      <alignment horizontal="left" vertical="top"/>
    </xf>
    <xf numFmtId="0" fontId="9" fillId="0" borderId="0" xfId="0" applyFont="1" applyFill="1" applyAlignment="1">
      <alignment horizontal="left" vertical="top"/>
    </xf>
    <xf numFmtId="3" fontId="3" fillId="0" borderId="0" xfId="0" applyNumberFormat="1" applyFont="1" applyFill="1"/>
    <xf numFmtId="3" fontId="10" fillId="0" borderId="0" xfId="0" applyNumberFormat="1" applyFont="1" applyFill="1" applyBorder="1" applyAlignment="1">
      <alignment horizontal="right"/>
    </xf>
    <xf numFmtId="168" fontId="8" fillId="0" borderId="6" xfId="0" applyNumberFormat="1" applyFont="1" applyFill="1" applyBorder="1" applyAlignment="1">
      <alignment horizontal="right" vertical="center" wrapText="1"/>
    </xf>
    <xf numFmtId="168" fontId="8" fillId="0" borderId="5" xfId="5" applyNumberFormat="1" applyFont="1" applyFill="1" applyBorder="1" applyAlignment="1">
      <alignment horizontal="right" vertical="center" wrapText="1"/>
    </xf>
    <xf numFmtId="168" fontId="8" fillId="0" borderId="6" xfId="0" applyNumberFormat="1" applyFont="1" applyFill="1" applyBorder="1" applyAlignment="1">
      <alignment wrapText="1"/>
    </xf>
    <xf numFmtId="168" fontId="8" fillId="0" borderId="5" xfId="5" applyNumberFormat="1" applyFont="1" applyFill="1" applyBorder="1" applyAlignment="1">
      <alignment horizontal="right" wrapText="1"/>
    </xf>
    <xf numFmtId="168" fontId="8" fillId="0" borderId="5" xfId="0" applyNumberFormat="1" applyFont="1" applyFill="1" applyBorder="1" applyAlignment="1">
      <alignment wrapText="1"/>
    </xf>
    <xf numFmtId="168" fontId="3" fillId="3" borderId="5" xfId="0" applyNumberFormat="1" applyFont="1" applyFill="1" applyBorder="1" applyAlignment="1">
      <alignment horizontal="right"/>
    </xf>
    <xf numFmtId="2" fontId="0" fillId="0" borderId="0" xfId="0" applyNumberFormat="1" applyFill="1" applyBorder="1"/>
    <xf numFmtId="165" fontId="0" fillId="0" borderId="0" xfId="0" applyNumberFormat="1" applyFill="1" applyBorder="1"/>
    <xf numFmtId="0" fontId="2" fillId="0" borderId="0" xfId="0" applyFont="1" applyFill="1" applyBorder="1" applyAlignment="1">
      <alignment wrapText="1"/>
    </xf>
    <xf numFmtId="2" fontId="2" fillId="0" borderId="0" xfId="0" applyNumberFormat="1" applyFont="1" applyFill="1" applyBorder="1" applyAlignment="1">
      <alignment horizontal="center" wrapText="1"/>
    </xf>
    <xf numFmtId="165" fontId="0" fillId="0" borderId="0" xfId="0" applyNumberFormat="1"/>
    <xf numFmtId="0" fontId="8"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15" fontId="3" fillId="0" borderId="0" xfId="0" applyNumberFormat="1" applyFont="1" applyFill="1" applyBorder="1" applyAlignment="1">
      <alignment horizontal="center" vertical="center" wrapText="1"/>
    </xf>
    <xf numFmtId="15" fontId="3" fillId="0" borderId="0" xfId="0" applyNumberFormat="1" applyFont="1" applyFill="1" applyBorder="1" applyAlignment="1">
      <alignment horizontal="center" vertical="top"/>
    </xf>
    <xf numFmtId="0" fontId="3" fillId="0" borderId="0" xfId="0" applyFont="1" applyFill="1" applyBorder="1" applyAlignment="1">
      <alignment horizontal="right" vertical="top"/>
    </xf>
    <xf numFmtId="15" fontId="3" fillId="0" borderId="0" xfId="0" applyNumberFormat="1" applyFont="1" applyFill="1" applyBorder="1" applyAlignment="1">
      <alignment horizontal="center" vertical="center"/>
    </xf>
    <xf numFmtId="0" fontId="27" fillId="0" borderId="0" xfId="0" applyFont="1" applyBorder="1"/>
    <xf numFmtId="0" fontId="27" fillId="0" borderId="0" xfId="0" applyFont="1" applyFill="1" applyBorder="1"/>
    <xf numFmtId="2" fontId="27" fillId="0" borderId="0" xfId="0" applyNumberFormat="1" applyFont="1" applyFill="1" applyBorder="1"/>
    <xf numFmtId="49" fontId="19" fillId="0" borderId="4" xfId="0" applyNumberFormat="1" applyFont="1" applyFill="1" applyBorder="1" applyAlignment="1">
      <alignment horizontal="center" vertical="top" wrapText="1"/>
    </xf>
    <xf numFmtId="3" fontId="0" fillId="0" borderId="0" xfId="0" applyNumberFormat="1" applyFill="1"/>
    <xf numFmtId="3" fontId="0" fillId="0" borderId="0" xfId="0" applyNumberFormat="1" applyFont="1" applyFill="1"/>
    <xf numFmtId="0" fontId="5" fillId="0" borderId="0" xfId="0" applyFont="1" applyFill="1" applyBorder="1" applyAlignment="1">
      <alignment horizontal="center"/>
    </xf>
    <xf numFmtId="0" fontId="10" fillId="0" borderId="12" xfId="0" applyFont="1" applyFill="1" applyBorder="1" applyAlignment="1">
      <alignment horizontal="center" vertical="top" wrapText="1"/>
    </xf>
    <xf numFmtId="49" fontId="9" fillId="0" borderId="4" xfId="0" applyNumberFormat="1" applyFont="1" applyFill="1" applyBorder="1" applyAlignment="1">
      <alignment horizontal="left" vertical="center"/>
    </xf>
    <xf numFmtId="49" fontId="9" fillId="0" borderId="0" xfId="0" applyNumberFormat="1" applyFont="1" applyFill="1" applyBorder="1" applyAlignment="1"/>
    <xf numFmtId="169" fontId="4" fillId="0" borderId="1" xfId="1" applyNumberFormat="1" applyFont="1" applyBorder="1" applyAlignment="1">
      <alignment horizontal="left" vertical="top" wrapText="1"/>
    </xf>
    <xf numFmtId="169" fontId="8" fillId="0" borderId="1" xfId="1" applyNumberFormat="1" applyFont="1" applyBorder="1" applyAlignment="1">
      <alignment horizontal="center" vertical="top" wrapText="1"/>
    </xf>
    <xf numFmtId="169" fontId="3" fillId="0" borderId="1" xfId="1" applyNumberFormat="1" applyFont="1" applyFill="1" applyBorder="1" applyAlignment="1">
      <alignment horizontal="center" vertical="top" wrapText="1"/>
    </xf>
    <xf numFmtId="169" fontId="4" fillId="0" borderId="1" xfId="1" applyNumberFormat="1" applyFont="1" applyFill="1" applyBorder="1" applyAlignment="1">
      <alignment horizontal="left" vertical="top" wrapText="1"/>
    </xf>
    <xf numFmtId="169" fontId="8" fillId="0" borderId="1" xfId="1" applyNumberFormat="1" applyFont="1" applyFill="1" applyBorder="1" applyAlignment="1">
      <alignment horizontal="center" vertical="top" wrapText="1"/>
    </xf>
    <xf numFmtId="1" fontId="0" fillId="0" borderId="0" xfId="0" applyNumberFormat="1" applyFill="1" applyBorder="1"/>
    <xf numFmtId="1" fontId="9" fillId="0" borderId="4" xfId="0" applyNumberFormat="1" applyFont="1" applyFill="1" applyBorder="1" applyAlignment="1">
      <alignment horizontal="right" vertical="top" wrapText="1"/>
    </xf>
    <xf numFmtId="0" fontId="3" fillId="0" borderId="4" xfId="0" applyFont="1" applyFill="1" applyBorder="1"/>
    <xf numFmtId="1" fontId="3" fillId="0" borderId="16" xfId="0" applyNumberFormat="1" applyFont="1" applyFill="1" applyBorder="1" applyAlignment="1">
      <alignment wrapText="1"/>
    </xf>
    <xf numFmtId="0" fontId="0" fillId="0" borderId="4" xfId="0" applyFill="1" applyBorder="1"/>
    <xf numFmtId="0" fontId="8" fillId="0" borderId="4" xfId="0" applyFont="1" applyFill="1" applyBorder="1" applyAlignment="1">
      <alignment horizontal="right" wrapText="1"/>
    </xf>
    <xf numFmtId="1" fontId="11" fillId="0" borderId="4" xfId="0" applyNumberFormat="1" applyFont="1" applyFill="1" applyBorder="1"/>
    <xf numFmtId="49" fontId="9" fillId="0" borderId="0" xfId="0" applyNumberFormat="1" applyFont="1" applyFill="1" applyBorder="1" applyAlignment="1">
      <alignment horizontal="left"/>
    </xf>
    <xf numFmtId="0" fontId="26" fillId="0" borderId="0" xfId="0" applyFont="1" applyFill="1" applyBorder="1"/>
    <xf numFmtId="14" fontId="5" fillId="0" borderId="0" xfId="0" applyNumberFormat="1" applyFont="1" applyFill="1" applyBorder="1" applyAlignment="1">
      <alignment horizontal="center"/>
    </xf>
    <xf numFmtId="0" fontId="5" fillId="0" borderId="0" xfId="0" applyFont="1" applyFill="1" applyBorder="1" applyAlignment="1">
      <alignment horizontal="center" vertical="center"/>
    </xf>
    <xf numFmtId="3" fontId="5" fillId="0" borderId="0" xfId="0" applyNumberFormat="1" applyFont="1" applyFill="1" applyBorder="1" applyAlignment="1">
      <alignment horizontal="center"/>
    </xf>
    <xf numFmtId="2" fontId="5" fillId="0" borderId="0" xfId="0" applyNumberFormat="1" applyFont="1" applyFill="1" applyBorder="1" applyAlignment="1">
      <alignment horizontal="center"/>
    </xf>
    <xf numFmtId="2" fontId="26" fillId="0" borderId="0" xfId="0" applyNumberFormat="1" applyFont="1" applyFill="1" applyBorder="1" applyAlignment="1">
      <alignment horizontal="center"/>
    </xf>
    <xf numFmtId="1" fontId="3" fillId="0" borderId="0" xfId="0" applyNumberFormat="1" applyFont="1"/>
    <xf numFmtId="3" fontId="3" fillId="0" borderId="0" xfId="0" applyNumberFormat="1" applyFont="1"/>
    <xf numFmtId="0" fontId="9" fillId="0" borderId="4" xfId="0" applyFont="1" applyFill="1" applyBorder="1" applyAlignment="1">
      <alignment horizontal="right"/>
    </xf>
    <xf numFmtId="1" fontId="9" fillId="0" borderId="4" xfId="0" applyNumberFormat="1" applyFont="1" applyFill="1" applyBorder="1" applyAlignment="1">
      <alignment horizontal="right"/>
    </xf>
    <xf numFmtId="1" fontId="4" fillId="0" borderId="16" xfId="0" applyNumberFormat="1" applyFont="1" applyFill="1" applyBorder="1" applyAlignment="1">
      <alignment wrapText="1"/>
    </xf>
    <xf numFmtId="0" fontId="3" fillId="0" borderId="5" xfId="0" applyFont="1" applyFill="1" applyBorder="1" applyAlignment="1">
      <alignment wrapText="1"/>
    </xf>
    <xf numFmtId="0" fontId="3" fillId="0" borderId="37" xfId="0" applyFont="1" applyFill="1" applyBorder="1" applyAlignment="1">
      <alignment wrapText="1"/>
    </xf>
    <xf numFmtId="0" fontId="3" fillId="0" borderId="4" xfId="0" applyFont="1" applyFill="1" applyBorder="1" applyAlignment="1">
      <alignment wrapText="1"/>
    </xf>
    <xf numFmtId="0" fontId="3" fillId="0" borderId="38" xfId="0" applyFont="1" applyFill="1" applyBorder="1" applyAlignment="1">
      <alignment wrapText="1"/>
    </xf>
    <xf numFmtId="0" fontId="3" fillId="0" borderId="16" xfId="0" applyFont="1" applyFill="1" applyBorder="1" applyAlignment="1">
      <alignment wrapText="1"/>
    </xf>
    <xf numFmtId="0" fontId="4" fillId="0" borderId="16" xfId="0" applyFont="1" applyFill="1" applyBorder="1" applyAlignment="1">
      <alignment wrapText="1"/>
    </xf>
    <xf numFmtId="1" fontId="3" fillId="0" borderId="37" xfId="0" applyNumberFormat="1" applyFont="1" applyFill="1" applyBorder="1" applyAlignment="1">
      <alignment wrapText="1"/>
    </xf>
    <xf numFmtId="1" fontId="3" fillId="0" borderId="4" xfId="0" applyNumberFormat="1" applyFont="1" applyFill="1" applyBorder="1" applyAlignment="1">
      <alignment wrapText="1"/>
    </xf>
    <xf numFmtId="1" fontId="3" fillId="0" borderId="38" xfId="0" applyNumberFormat="1" applyFont="1" applyFill="1" applyBorder="1" applyAlignment="1">
      <alignment wrapText="1"/>
    </xf>
    <xf numFmtId="1" fontId="3" fillId="0" borderId="0" xfId="0" applyNumberFormat="1" applyFont="1" applyFill="1" applyAlignment="1"/>
    <xf numFmtId="1" fontId="4" fillId="0" borderId="16" xfId="1" applyNumberFormat="1" applyFont="1" applyFill="1" applyBorder="1" applyAlignment="1">
      <alignment wrapText="1"/>
    </xf>
    <xf numFmtId="3" fontId="9" fillId="0" borderId="4" xfId="0" applyNumberFormat="1" applyFont="1" applyFill="1" applyBorder="1" applyAlignment="1">
      <alignment horizontal="right"/>
    </xf>
    <xf numFmtId="3" fontId="0" fillId="0" borderId="0" xfId="0" applyNumberFormat="1"/>
    <xf numFmtId="0" fontId="0" fillId="0" borderId="4" xfId="0" applyBorder="1"/>
    <xf numFmtId="0" fontId="2" fillId="0" borderId="0" xfId="0" applyFont="1" applyFill="1" applyBorder="1" applyAlignment="1">
      <alignment vertical="center" wrapText="1"/>
    </xf>
    <xf numFmtId="0" fontId="7" fillId="0" borderId="4" xfId="0" applyFont="1" applyFill="1" applyBorder="1" applyAlignment="1">
      <alignment horizontal="right" vertical="center" wrapText="1"/>
    </xf>
    <xf numFmtId="169" fontId="7" fillId="0" borderId="4" xfId="5"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3" fontId="0" fillId="0" borderId="0" xfId="0" applyNumberFormat="1" applyFill="1" applyBorder="1"/>
    <xf numFmtId="3" fontId="5" fillId="0" borderId="4" xfId="0" applyNumberFormat="1" applyFont="1" applyFill="1" applyBorder="1" applyAlignment="1">
      <alignment horizontal="center"/>
    </xf>
    <xf numFmtId="3" fontId="3" fillId="0" borderId="4" xfId="0" applyNumberFormat="1" applyFont="1" applyFill="1" applyBorder="1" applyAlignment="1">
      <alignment horizontal="center"/>
    </xf>
    <xf numFmtId="1" fontId="8" fillId="0" borderId="4" xfId="0" applyNumberFormat="1" applyFont="1" applyBorder="1"/>
    <xf numFmtId="1" fontId="3" fillId="0" borderId="4" xfId="0" applyNumberFormat="1" applyFont="1" applyBorder="1"/>
    <xf numFmtId="1" fontId="3" fillId="0" borderId="4" xfId="0" applyNumberFormat="1" applyFont="1" applyBorder="1" applyAlignment="1">
      <alignment horizontal="right"/>
    </xf>
    <xf numFmtId="174" fontId="0" fillId="0" borderId="0" xfId="0" applyNumberFormat="1"/>
    <xf numFmtId="14" fontId="3" fillId="0" borderId="4" xfId="0" applyNumberFormat="1" applyFont="1" applyFill="1" applyBorder="1"/>
    <xf numFmtId="0" fontId="3" fillId="0" borderId="4" xfId="0" applyFont="1" applyFill="1" applyBorder="1" applyAlignment="1">
      <alignment horizontal="center" vertical="center"/>
    </xf>
    <xf numFmtId="0" fontId="3" fillId="0" borderId="4" xfId="0" applyFont="1" applyFill="1" applyBorder="1" applyAlignment="1">
      <alignment horizontal="center"/>
    </xf>
    <xf numFmtId="2" fontId="3" fillId="0" borderId="4" xfId="0" applyNumberFormat="1" applyFont="1" applyFill="1" applyBorder="1" applyAlignment="1">
      <alignment horizontal="center"/>
    </xf>
    <xf numFmtId="2" fontId="11" fillId="0" borderId="4" xfId="0" applyNumberFormat="1" applyFont="1" applyFill="1" applyBorder="1" applyAlignment="1">
      <alignment horizontal="center"/>
    </xf>
    <xf numFmtId="0" fontId="3" fillId="0" borderId="4" xfId="0" applyFont="1" applyFill="1" applyBorder="1" applyAlignment="1">
      <alignment horizontal="center" vertical="center" wrapText="1"/>
    </xf>
    <xf numFmtId="0" fontId="11" fillId="0" borderId="4" xfId="0" applyFont="1" applyFill="1" applyBorder="1" applyAlignment="1">
      <alignment horizontal="center"/>
    </xf>
    <xf numFmtId="3" fontId="3" fillId="0" borderId="4" xfId="0" applyNumberFormat="1" applyFont="1" applyFill="1" applyBorder="1"/>
    <xf numFmtId="0" fontId="8" fillId="0" borderId="4" xfId="0" applyNumberFormat="1" applyFont="1" applyFill="1" applyBorder="1" applyAlignment="1">
      <alignment horizontal="center" vertical="top"/>
    </xf>
    <xf numFmtId="0" fontId="3" fillId="0" borderId="4" xfId="0" applyFont="1" applyFill="1" applyBorder="1" applyAlignment="1">
      <alignment horizontal="left" wrapText="1"/>
    </xf>
    <xf numFmtId="0" fontId="8" fillId="0" borderId="4" xfId="0" applyFont="1" applyFill="1" applyBorder="1" applyAlignment="1">
      <alignment horizontal="center" vertical="center" wrapText="1"/>
    </xf>
    <xf numFmtId="0" fontId="3" fillId="0" borderId="4" xfId="0" applyFont="1" applyFill="1" applyBorder="1" applyAlignment="1">
      <alignment vertical="center" wrapText="1"/>
    </xf>
    <xf numFmtId="15" fontId="3" fillId="0" borderId="4" xfId="0" applyNumberFormat="1" applyFont="1" applyFill="1" applyBorder="1" applyAlignment="1">
      <alignment horizontal="center" vertical="center" wrapText="1"/>
    </xf>
    <xf numFmtId="15" fontId="3" fillId="0" borderId="4" xfId="0" applyNumberFormat="1" applyFont="1" applyFill="1" applyBorder="1" applyAlignment="1">
      <alignment horizontal="center" vertical="center"/>
    </xf>
    <xf numFmtId="3" fontId="3" fillId="0" borderId="4"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4" xfId="0" applyNumberFormat="1" applyFont="1" applyFill="1" applyBorder="1" applyAlignment="1">
      <alignment horizontal="center" vertical="center"/>
    </xf>
    <xf numFmtId="43" fontId="3" fillId="0" borderId="4" xfId="1" applyNumberFormat="1" applyFont="1" applyFill="1" applyBorder="1" applyAlignment="1">
      <alignment horizontal="center" vertical="center"/>
    </xf>
    <xf numFmtId="49" fontId="10" fillId="0" borderId="0" xfId="0" applyNumberFormat="1" applyFont="1" applyFill="1" applyBorder="1" applyAlignment="1">
      <alignment horizontal="left"/>
    </xf>
    <xf numFmtId="49" fontId="10" fillId="0" borderId="0" xfId="0" applyNumberFormat="1" applyFont="1" applyFill="1" applyBorder="1" applyAlignment="1">
      <alignment horizontal="center"/>
    </xf>
    <xf numFmtId="49" fontId="10" fillId="0" borderId="4" xfId="0" applyNumberFormat="1" applyFont="1" applyFill="1" applyBorder="1" applyAlignment="1">
      <alignment horizontal="center"/>
    </xf>
    <xf numFmtId="168" fontId="9" fillId="0" borderId="4" xfId="0" applyNumberFormat="1" applyFont="1" applyFill="1" applyBorder="1" applyAlignment="1">
      <alignment horizontal="center"/>
    </xf>
    <xf numFmtId="0" fontId="11" fillId="0" borderId="4" xfId="0" applyFont="1" applyFill="1" applyBorder="1" applyAlignment="1">
      <alignment horizontal="left" vertical="center"/>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4" xfId="0" applyNumberFormat="1" applyFont="1" applyFill="1" applyBorder="1" applyAlignment="1">
      <alignment horizontal="center" vertical="top" wrapText="1"/>
    </xf>
    <xf numFmtId="43" fontId="3" fillId="0" borderId="0" xfId="1" applyFont="1" applyFill="1" applyBorder="1" applyAlignment="1">
      <alignment vertical="top" wrapText="1"/>
    </xf>
    <xf numFmtId="43" fontId="4" fillId="0" borderId="0" xfId="1" applyFont="1" applyFill="1" applyBorder="1" applyAlignment="1">
      <alignment vertical="top" wrapText="1"/>
    </xf>
    <xf numFmtId="43" fontId="3" fillId="0" borderId="0" xfId="1" applyFont="1" applyFill="1" applyBorder="1" applyAlignment="1">
      <alignment vertical="top"/>
    </xf>
    <xf numFmtId="43" fontId="3" fillId="0" borderId="0" xfId="1" applyFont="1" applyFill="1" applyBorder="1" applyAlignment="1"/>
    <xf numFmtId="43" fontId="8" fillId="0" borderId="0" xfId="1" applyFont="1" applyFill="1" applyBorder="1" applyAlignment="1">
      <alignment vertical="top" wrapText="1"/>
    </xf>
    <xf numFmtId="43" fontId="3" fillId="0" borderId="4" xfId="1" applyFont="1" applyFill="1" applyBorder="1" applyAlignment="1">
      <alignment vertical="top" wrapText="1"/>
    </xf>
    <xf numFmtId="43" fontId="4" fillId="0" borderId="4" xfId="1" applyFont="1" applyFill="1" applyBorder="1" applyAlignment="1">
      <alignment vertical="top" wrapText="1"/>
    </xf>
    <xf numFmtId="43" fontId="8" fillId="0" borderId="4" xfId="1" applyFont="1" applyFill="1" applyBorder="1" applyAlignment="1">
      <alignment vertical="top" wrapText="1"/>
    </xf>
    <xf numFmtId="43" fontId="4" fillId="0" borderId="5" xfId="1" applyFont="1" applyFill="1" applyBorder="1" applyAlignment="1">
      <alignment vertical="top" wrapText="1"/>
    </xf>
    <xf numFmtId="43" fontId="8" fillId="0" borderId="5" xfId="1" applyFont="1" applyFill="1" applyBorder="1" applyAlignment="1">
      <alignment vertical="top" wrapText="1"/>
    </xf>
    <xf numFmtId="43" fontId="3" fillId="0" borderId="5" xfId="1" applyFont="1" applyFill="1" applyBorder="1" applyAlignment="1">
      <alignment vertical="top" wrapText="1"/>
    </xf>
    <xf numFmtId="43" fontId="3" fillId="0" borderId="39" xfId="1" applyFont="1" applyFill="1" applyBorder="1" applyAlignment="1">
      <alignment vertical="top" wrapText="1"/>
    </xf>
    <xf numFmtId="43" fontId="3" fillId="0" borderId="40" xfId="1" applyFont="1" applyFill="1" applyBorder="1" applyAlignment="1">
      <alignment vertical="top" wrapText="1"/>
    </xf>
    <xf numFmtId="43" fontId="3" fillId="0" borderId="7" xfId="1" applyFont="1" applyFill="1" applyBorder="1" applyAlignment="1">
      <alignment vertical="top" wrapText="1"/>
    </xf>
    <xf numFmtId="43" fontId="3" fillId="0" borderId="8" xfId="1" applyFont="1" applyFill="1" applyBorder="1" applyAlignment="1">
      <alignment vertical="top" wrapText="1"/>
    </xf>
    <xf numFmtId="43" fontId="8" fillId="0" borderId="7" xfId="1" applyFont="1" applyFill="1" applyBorder="1" applyAlignment="1">
      <alignment vertical="top" wrapText="1"/>
    </xf>
    <xf numFmtId="43" fontId="3" fillId="0" borderId="6" xfId="1" applyFont="1" applyFill="1" applyBorder="1" applyAlignment="1">
      <alignment vertical="top" wrapText="1"/>
    </xf>
    <xf numFmtId="43" fontId="3" fillId="0" borderId="7" xfId="1" applyFont="1" applyFill="1" applyBorder="1" applyAlignment="1">
      <alignment vertical="top"/>
    </xf>
    <xf numFmtId="43" fontId="3" fillId="0" borderId="5" xfId="1" applyFont="1" applyFill="1" applyBorder="1" applyAlignment="1">
      <alignment horizontal="right" vertical="top"/>
    </xf>
    <xf numFmtId="43" fontId="3" fillId="0" borderId="5" xfId="1" applyFont="1" applyFill="1" applyBorder="1" applyAlignment="1">
      <alignment horizontal="right" vertical="center" wrapText="1"/>
    </xf>
    <xf numFmtId="43" fontId="3" fillId="0" borderId="7" xfId="1" applyFont="1" applyFill="1" applyBorder="1" applyAlignment="1">
      <alignment horizontal="right" vertical="top"/>
    </xf>
    <xf numFmtId="43" fontId="3" fillId="0" borderId="7" xfId="1" applyFont="1" applyFill="1" applyBorder="1" applyAlignment="1">
      <alignment horizontal="right" vertical="center" wrapText="1"/>
    </xf>
    <xf numFmtId="43" fontId="3" fillId="0" borderId="8" xfId="1" applyFont="1" applyFill="1" applyBorder="1" applyAlignment="1">
      <alignment horizontal="right" vertical="top"/>
    </xf>
    <xf numFmtId="43" fontId="3" fillId="0" borderId="8" xfId="1" applyFont="1" applyFill="1" applyBorder="1" applyAlignment="1">
      <alignment horizontal="right" vertical="center" wrapText="1"/>
    </xf>
    <xf numFmtId="43" fontId="3" fillId="0" borderId="5" xfId="1" applyFont="1" applyFill="1" applyBorder="1" applyAlignment="1">
      <alignment horizontal="right" vertical="top" wrapText="1"/>
    </xf>
    <xf numFmtId="43" fontId="3" fillId="0" borderId="7" xfId="1" applyFont="1" applyFill="1" applyBorder="1" applyAlignment="1">
      <alignment horizontal="right" vertical="top" wrapText="1"/>
    </xf>
    <xf numFmtId="43" fontId="3" fillId="0" borderId="8" xfId="1" applyFont="1" applyFill="1" applyBorder="1" applyAlignment="1">
      <alignment horizontal="right" vertical="top" wrapText="1"/>
    </xf>
    <xf numFmtId="17" fontId="4" fillId="0" borderId="4" xfId="1" applyNumberFormat="1" applyFont="1" applyFill="1" applyBorder="1" applyAlignment="1">
      <alignment vertical="top" wrapText="1"/>
    </xf>
    <xf numFmtId="17" fontId="4" fillId="0" borderId="4" xfId="1" applyNumberFormat="1" applyFont="1" applyFill="1" applyBorder="1" applyAlignment="1"/>
    <xf numFmtId="168" fontId="9" fillId="2" borderId="0" xfId="0" applyNumberFormat="1" applyFont="1" applyFill="1" applyBorder="1" applyAlignment="1">
      <alignment horizontal="right"/>
    </xf>
    <xf numFmtId="175" fontId="8" fillId="0" borderId="0" xfId="0" applyNumberFormat="1" applyFont="1" applyFill="1" applyBorder="1" applyAlignment="1"/>
    <xf numFmtId="3" fontId="8" fillId="0" borderId="0" xfId="0" applyNumberFormat="1" applyFont="1" applyFill="1" applyBorder="1" applyAlignment="1"/>
    <xf numFmtId="176" fontId="8" fillId="0" borderId="0" xfId="0" applyNumberFormat="1" applyFont="1" applyFill="1" applyBorder="1" applyAlignment="1"/>
    <xf numFmtId="0" fontId="9" fillId="2" borderId="0" xfId="0" applyFont="1" applyFill="1" applyAlignment="1">
      <alignment vertical="center"/>
    </xf>
    <xf numFmtId="2" fontId="9" fillId="2" borderId="0" xfId="0" applyNumberFormat="1" applyFont="1" applyFill="1" applyAlignment="1">
      <alignment vertical="center"/>
    </xf>
    <xf numFmtId="175" fontId="9" fillId="2" borderId="4" xfId="0" applyNumberFormat="1" applyFont="1" applyFill="1" applyBorder="1" applyAlignment="1">
      <alignment horizontal="right"/>
    </xf>
    <xf numFmtId="175" fontId="9" fillId="2" borderId="12" xfId="0" applyNumberFormat="1" applyFont="1" applyFill="1" applyBorder="1" applyAlignment="1">
      <alignment horizontal="right"/>
    </xf>
    <xf numFmtId="0" fontId="10" fillId="2" borderId="0" xfId="0" applyFont="1" applyFill="1" applyAlignment="1">
      <alignment vertical="center"/>
    </xf>
    <xf numFmtId="175" fontId="10" fillId="2" borderId="26" xfId="0" applyNumberFormat="1" applyFont="1" applyFill="1" applyBorder="1" applyAlignment="1">
      <alignment horizontal="right"/>
    </xf>
    <xf numFmtId="0" fontId="8" fillId="0" borderId="0" xfId="1272" applyFont="1" applyFill="1" applyAlignment="1">
      <alignment vertical="top"/>
    </xf>
    <xf numFmtId="3" fontId="8" fillId="0" borderId="0" xfId="1272" applyNumberFormat="1" applyFont="1" applyFill="1" applyAlignment="1">
      <alignment vertical="top"/>
    </xf>
    <xf numFmtId="0" fontId="12" fillId="0" borderId="0" xfId="1272" applyFont="1" applyFill="1" applyAlignment="1">
      <alignment vertical="top"/>
    </xf>
    <xf numFmtId="3" fontId="8" fillId="0" borderId="0" xfId="1272" applyNumberFormat="1" applyFont="1" applyFill="1" applyBorder="1" applyAlignment="1">
      <alignment horizontal="right" vertical="top"/>
    </xf>
    <xf numFmtId="0" fontId="8" fillId="0" borderId="0" xfId="478" applyFont="1" applyFill="1" applyBorder="1" applyAlignment="1">
      <alignment vertical="top"/>
    </xf>
    <xf numFmtId="0" fontId="8" fillId="0" borderId="0" xfId="478" applyFont="1" applyFill="1" applyBorder="1" applyAlignment="1">
      <alignment horizontal="left" vertical="top"/>
    </xf>
    <xf numFmtId="3" fontId="8" fillId="0" borderId="42" xfId="0" applyNumberFormat="1" applyFont="1" applyFill="1" applyBorder="1" applyAlignment="1">
      <alignment vertical="top"/>
    </xf>
    <xf numFmtId="3" fontId="8" fillId="0" borderId="43" xfId="0" applyNumberFormat="1" applyFont="1" applyFill="1" applyBorder="1" applyAlignment="1">
      <alignment vertical="top"/>
    </xf>
    <xf numFmtId="0" fontId="8" fillId="0" borderId="42" xfId="478" applyFont="1" applyFill="1" applyBorder="1" applyAlignment="1">
      <alignment vertical="top"/>
    </xf>
    <xf numFmtId="0" fontId="8" fillId="0" borderId="42" xfId="478" applyFont="1" applyFill="1" applyBorder="1" applyAlignment="1">
      <alignment horizontal="center" vertical="top"/>
    </xf>
    <xf numFmtId="3" fontId="12" fillId="0" borderId="42" xfId="0" applyNumberFormat="1" applyFont="1" applyFill="1" applyBorder="1" applyAlignment="1">
      <alignment vertical="top"/>
    </xf>
    <xf numFmtId="3" fontId="12" fillId="0" borderId="43" xfId="0" applyNumberFormat="1" applyFont="1" applyFill="1" applyBorder="1" applyAlignment="1">
      <alignment vertical="top"/>
    </xf>
    <xf numFmtId="0" fontId="12" fillId="0" borderId="43" xfId="478" applyFont="1" applyFill="1" applyBorder="1" applyAlignment="1">
      <alignment vertical="top" wrapText="1"/>
    </xf>
    <xf numFmtId="0" fontId="12" fillId="0" borderId="42" xfId="478" applyFont="1" applyFill="1" applyBorder="1" applyAlignment="1">
      <alignment vertical="top" wrapText="1"/>
    </xf>
    <xf numFmtId="0" fontId="12" fillId="0" borderId="42" xfId="478" applyFont="1" applyFill="1" applyBorder="1" applyAlignment="1">
      <alignment vertical="top"/>
    </xf>
    <xf numFmtId="0" fontId="12" fillId="0" borderId="42" xfId="478" applyFont="1" applyFill="1" applyBorder="1" applyAlignment="1">
      <alignment horizontal="center" vertical="top"/>
    </xf>
    <xf numFmtId="0" fontId="8" fillId="0" borderId="42" xfId="478" applyFont="1" applyFill="1" applyBorder="1" applyAlignment="1">
      <alignment horizontal="left" vertical="top"/>
    </xf>
    <xf numFmtId="0" fontId="12" fillId="0" borderId="42" xfId="478" applyFont="1" applyFill="1" applyBorder="1" applyAlignment="1">
      <alignment horizontal="center" vertical="top" wrapText="1"/>
    </xf>
    <xf numFmtId="1" fontId="8" fillId="0" borderId="42" xfId="478" applyNumberFormat="1" applyFont="1" applyFill="1" applyBorder="1" applyAlignment="1">
      <alignment horizontal="left" vertical="top" wrapText="1"/>
    </xf>
    <xf numFmtId="0" fontId="8" fillId="0" borderId="42" xfId="1272" applyFont="1" applyFill="1" applyBorder="1" applyAlignment="1">
      <alignment vertical="top"/>
    </xf>
    <xf numFmtId="0" fontId="8" fillId="0" borderId="42" xfId="0" applyFont="1" applyFill="1" applyBorder="1" applyAlignment="1">
      <alignment vertical="top"/>
    </xf>
    <xf numFmtId="0" fontId="12" fillId="0" borderId="42" xfId="0" applyFont="1" applyFill="1" applyBorder="1" applyAlignment="1">
      <alignment vertical="top"/>
    </xf>
    <xf numFmtId="0" fontId="12" fillId="0" borderId="42" xfId="0" applyFont="1" applyFill="1" applyBorder="1" applyAlignment="1">
      <alignment horizontal="center" vertical="top"/>
    </xf>
    <xf numFmtId="3" fontId="8" fillId="0" borderId="19" xfId="1272" applyNumberFormat="1" applyFont="1" applyFill="1" applyBorder="1" applyAlignment="1">
      <alignment horizontal="right" vertical="top"/>
    </xf>
    <xf numFmtId="3" fontId="8" fillId="0" borderId="26" xfId="1272" applyNumberFormat="1" applyFont="1" applyFill="1" applyBorder="1" applyAlignment="1">
      <alignment horizontal="right" vertical="top"/>
    </xf>
    <xf numFmtId="0" fontId="12" fillId="0" borderId="4" xfId="478" applyFont="1" applyFill="1" applyBorder="1" applyAlignment="1">
      <alignment vertical="top" wrapText="1"/>
    </xf>
    <xf numFmtId="0" fontId="12" fillId="0" borderId="4" xfId="478" applyFont="1" applyFill="1" applyBorder="1" applyAlignment="1">
      <alignment horizontal="center" vertical="top" wrapText="1"/>
    </xf>
    <xf numFmtId="0" fontId="12" fillId="0" borderId="4" xfId="1272" applyFont="1" applyFill="1" applyBorder="1" applyAlignment="1">
      <alignment vertical="top"/>
    </xf>
    <xf numFmtId="0" fontId="8" fillId="0" borderId="4" xfId="0" applyFont="1" applyFill="1" applyBorder="1" applyAlignment="1">
      <alignment vertical="top"/>
    </xf>
    <xf numFmtId="0" fontId="12" fillId="0" borderId="4" xfId="0" applyFont="1" applyFill="1" applyBorder="1" applyAlignment="1">
      <alignment vertical="top"/>
    </xf>
    <xf numFmtId="0" fontId="12" fillId="0" borderId="4" xfId="0" applyFont="1" applyFill="1" applyBorder="1" applyAlignment="1">
      <alignment horizontal="center" vertical="top"/>
    </xf>
    <xf numFmtId="0" fontId="12" fillId="0" borderId="1" xfId="478" applyFont="1" applyFill="1" applyBorder="1" applyAlignment="1">
      <alignment vertical="top"/>
    </xf>
    <xf numFmtId="0" fontId="12" fillId="0" borderId="4" xfId="478" applyFont="1" applyFill="1" applyBorder="1" applyAlignment="1">
      <alignment vertical="top"/>
    </xf>
    <xf numFmtId="3" fontId="12" fillId="0" borderId="4" xfId="478" applyNumberFormat="1" applyFont="1" applyFill="1" applyBorder="1" applyAlignment="1">
      <alignment vertical="top"/>
    </xf>
    <xf numFmtId="0" fontId="12" fillId="0" borderId="4" xfId="478" applyFont="1" applyFill="1" applyBorder="1" applyAlignment="1">
      <alignment horizontal="center" vertical="top"/>
    </xf>
    <xf numFmtId="0" fontId="12" fillId="0" borderId="0" xfId="1272" applyFont="1" applyFill="1" applyAlignment="1">
      <alignment vertical="top" wrapText="1"/>
    </xf>
    <xf numFmtId="0" fontId="12" fillId="0" borderId="5" xfId="478" applyFont="1" applyFill="1" applyBorder="1" applyAlignment="1">
      <alignment horizontal="center" vertical="top" wrapText="1"/>
    </xf>
    <xf numFmtId="166" fontId="12" fillId="3" borderId="3" xfId="1272" applyNumberFormat="1" applyFont="1" applyFill="1" applyBorder="1" applyAlignment="1">
      <alignment vertical="top"/>
    </xf>
    <xf numFmtId="166" fontId="12" fillId="3" borderId="2" xfId="1272" applyNumberFormat="1" applyFont="1" applyFill="1" applyBorder="1" applyAlignment="1">
      <alignment vertical="top"/>
    </xf>
    <xf numFmtId="3" fontId="12" fillId="0" borderId="0" xfId="1272" applyNumberFormat="1" applyFont="1" applyFill="1" applyAlignment="1">
      <alignment vertical="top"/>
    </xf>
    <xf numFmtId="49" fontId="12" fillId="0" borderId="0" xfId="1272" applyNumberFormat="1" applyFont="1" applyFill="1" applyAlignment="1">
      <alignment horizontal="left" vertical="top"/>
    </xf>
    <xf numFmtId="0" fontId="12" fillId="0" borderId="0" xfId="0" applyNumberFormat="1" applyFont="1" applyFill="1" applyBorder="1" applyAlignment="1"/>
    <xf numFmtId="3" fontId="8" fillId="0" borderId="0" xfId="0" applyNumberFormat="1" applyFont="1" applyFill="1" applyBorder="1" applyAlignment="1">
      <alignment vertical="top"/>
    </xf>
    <xf numFmtId="49" fontId="9" fillId="2" borderId="0" xfId="0" applyNumberFormat="1" applyFont="1" applyFill="1" applyBorder="1" applyAlignment="1">
      <alignment horizontal="left" vertical="center"/>
    </xf>
    <xf numFmtId="3" fontId="12" fillId="0" borderId="4" xfId="0" applyNumberFormat="1" applyFont="1" applyFill="1" applyBorder="1" applyAlignment="1">
      <alignment vertical="top"/>
    </xf>
    <xf numFmtId="49" fontId="10" fillId="2" borderId="4" xfId="0" applyNumberFormat="1" applyFont="1" applyFill="1" applyBorder="1" applyAlignment="1">
      <alignment horizontal="left" vertical="center"/>
    </xf>
    <xf numFmtId="175" fontId="10" fillId="2" borderId="4" xfId="0" applyNumberFormat="1" applyFont="1" applyFill="1" applyBorder="1" applyAlignment="1">
      <alignment horizontal="right" vertical="center"/>
    </xf>
    <xf numFmtId="168" fontId="10" fillId="2" borderId="4" xfId="0" applyNumberFormat="1" applyFont="1" applyFill="1" applyBorder="1" applyAlignment="1">
      <alignment horizontal="right" vertical="center"/>
    </xf>
    <xf numFmtId="49" fontId="10" fillId="2" borderId="44" xfId="0" applyNumberFormat="1" applyFont="1" applyFill="1" applyBorder="1" applyAlignment="1">
      <alignment horizontal="center" vertical="center" wrapText="1"/>
    </xf>
    <xf numFmtId="0" fontId="16" fillId="0" borderId="0" xfId="0" applyFont="1"/>
    <xf numFmtId="175" fontId="41" fillId="0" borderId="0" xfId="0" applyNumberFormat="1" applyFont="1" applyFill="1" applyBorder="1" applyAlignment="1"/>
    <xf numFmtId="0" fontId="41" fillId="0" borderId="0" xfId="0" applyNumberFormat="1" applyFont="1" applyFill="1" applyBorder="1" applyAlignment="1"/>
    <xf numFmtId="0" fontId="41" fillId="0" borderId="0" xfId="0" applyFont="1" applyFill="1"/>
    <xf numFmtId="0" fontId="41" fillId="0" borderId="0" xfId="0" applyFont="1" applyFill="1" applyAlignment="1"/>
    <xf numFmtId="4" fontId="41" fillId="0" borderId="0" xfId="0" applyNumberFormat="1" applyFont="1" applyFill="1" applyAlignment="1"/>
    <xf numFmtId="0" fontId="41" fillId="3" borderId="0" xfId="0" applyFont="1" applyFill="1" applyAlignment="1"/>
    <xf numFmtId="0" fontId="41" fillId="0" borderId="0" xfId="0" applyFont="1" applyFill="1" applyAlignment="1">
      <alignment vertical="center"/>
    </xf>
    <xf numFmtId="0" fontId="41" fillId="0" borderId="0" xfId="0" applyFont="1" applyFill="1" applyBorder="1" applyAlignment="1">
      <alignment wrapText="1"/>
    </xf>
    <xf numFmtId="0" fontId="41" fillId="0" borderId="0" xfId="0" applyFont="1" applyFill="1" applyAlignment="1">
      <alignment horizontal="center" wrapText="1"/>
    </xf>
    <xf numFmtId="2" fontId="41" fillId="0" borderId="0" xfId="0" applyNumberFormat="1" applyFont="1" applyFill="1" applyAlignment="1">
      <alignment horizontal="right"/>
    </xf>
    <xf numFmtId="2" fontId="41" fillId="0" borderId="0" xfId="0" applyNumberFormat="1" applyFont="1" applyFill="1" applyAlignment="1">
      <alignment horizontal="right" wrapText="1"/>
    </xf>
    <xf numFmtId="0" fontId="41" fillId="0" borderId="0" xfId="0" applyFont="1" applyFill="1" applyAlignment="1">
      <alignment horizontal="left" wrapText="1"/>
    </xf>
    <xf numFmtId="177" fontId="22" fillId="0" borderId="4" xfId="1" applyNumberFormat="1" applyFont="1" applyFill="1" applyBorder="1"/>
    <xf numFmtId="177" fontId="43" fillId="0" borderId="4" xfId="1520" applyNumberFormat="1" applyFont="1" applyFill="1" applyBorder="1"/>
    <xf numFmtId="49" fontId="22" fillId="0" borderId="49" xfId="0" applyNumberFormat="1" applyFont="1" applyFill="1" applyBorder="1" applyAlignment="1">
      <alignment horizontal="left"/>
    </xf>
    <xf numFmtId="177" fontId="41" fillId="0" borderId="4" xfId="1" applyNumberFormat="1" applyFont="1" applyFill="1" applyBorder="1"/>
    <xf numFmtId="177" fontId="44" fillId="0" borderId="4" xfId="1520" applyNumberFormat="1" applyFont="1" applyFill="1" applyBorder="1"/>
    <xf numFmtId="177" fontId="16" fillId="0" borderId="4" xfId="1520" applyNumberFormat="1" applyFont="1" applyFill="1" applyBorder="1"/>
    <xf numFmtId="49" fontId="41" fillId="0" borderId="50" xfId="0" applyNumberFormat="1" applyFont="1" applyFill="1" applyBorder="1" applyAlignment="1">
      <alignment horizontal="left"/>
    </xf>
    <xf numFmtId="49" fontId="41" fillId="0" borderId="51" xfId="0" applyNumberFormat="1" applyFont="1" applyFill="1" applyBorder="1" applyAlignment="1">
      <alignment horizontal="left"/>
    </xf>
    <xf numFmtId="3" fontId="41" fillId="0" borderId="52" xfId="0" applyNumberFormat="1" applyFont="1" applyFill="1" applyBorder="1" applyAlignment="1">
      <alignment horizontal="right"/>
    </xf>
    <xf numFmtId="43" fontId="41" fillId="0" borderId="52" xfId="1" applyFont="1" applyFill="1" applyBorder="1" applyAlignment="1">
      <alignment horizontal="right"/>
    </xf>
    <xf numFmtId="175" fontId="22" fillId="0" borderId="52" xfId="0" applyNumberFormat="1" applyFont="1" applyFill="1" applyBorder="1" applyAlignment="1">
      <alignment horizontal="right"/>
    </xf>
    <xf numFmtId="177" fontId="44" fillId="0" borderId="4" xfId="1520" applyNumberFormat="1" applyFont="1" applyFill="1" applyBorder="1" applyAlignment="1">
      <alignment horizontal="right"/>
    </xf>
    <xf numFmtId="43" fontId="16" fillId="0" borderId="53" xfId="0" applyNumberFormat="1" applyFont="1" applyBorder="1"/>
    <xf numFmtId="49" fontId="22" fillId="0" borderId="54" xfId="0" applyNumberFormat="1" applyFont="1" applyFill="1" applyBorder="1" applyAlignment="1">
      <alignment horizontal="center" vertical="center" wrapText="1"/>
    </xf>
    <xf numFmtId="49" fontId="22" fillId="0" borderId="52" xfId="0" applyNumberFormat="1" applyFont="1" applyFill="1" applyBorder="1" applyAlignment="1">
      <alignment horizontal="center" vertical="center" wrapText="1"/>
    </xf>
    <xf numFmtId="49" fontId="22" fillId="0" borderId="50" xfId="0" applyNumberFormat="1" applyFont="1" applyFill="1" applyBorder="1" applyAlignment="1">
      <alignment horizontal="left" vertical="center"/>
    </xf>
    <xf numFmtId="49" fontId="22" fillId="0" borderId="59" xfId="0" applyNumberFormat="1" applyFont="1" applyFill="1" applyBorder="1" applyAlignment="1">
      <alignment horizontal="left"/>
    </xf>
    <xf numFmtId="49" fontId="22" fillId="0" borderId="0" xfId="0" applyNumberFormat="1" applyFont="1" applyFill="1" applyAlignment="1">
      <alignment horizontal="left" vertical="top"/>
    </xf>
    <xf numFmtId="49" fontId="10" fillId="2" borderId="0" xfId="0" applyNumberFormat="1" applyFont="1" applyFill="1" applyAlignment="1">
      <alignment horizontal="left"/>
    </xf>
    <xf numFmtId="169" fontId="4" fillId="0" borderId="4" xfId="1" applyNumberFormat="1" applyFont="1" applyBorder="1"/>
    <xf numFmtId="169" fontId="4" fillId="0" borderId="41" xfId="1" applyNumberFormat="1" applyFont="1" applyBorder="1"/>
    <xf numFmtId="0" fontId="32" fillId="0" borderId="0" xfId="1521" applyNumberFormat="1" applyFont="1" applyFill="1"/>
    <xf numFmtId="1" fontId="32" fillId="0" borderId="0" xfId="1521" applyNumberFormat="1" applyFont="1" applyFill="1"/>
    <xf numFmtId="0" fontId="31" fillId="0" borderId="0" xfId="1521" applyNumberFormat="1" applyFont="1" applyFill="1"/>
    <xf numFmtId="0" fontId="32" fillId="0" borderId="0" xfId="1521" applyNumberFormat="1" applyFont="1" applyFill="1" applyAlignment="1"/>
    <xf numFmtId="1" fontId="33" fillId="3" borderId="0" xfId="1521" applyNumberFormat="1" applyFont="1" applyFill="1" applyBorder="1" applyAlignment="1">
      <alignment horizontal="right" vertical="center"/>
    </xf>
    <xf numFmtId="178" fontId="32" fillId="0" borderId="0" xfId="1521" applyFont="1" applyFill="1" applyAlignment="1">
      <alignment horizontal="left" vertical="top"/>
    </xf>
    <xf numFmtId="0" fontId="37" fillId="0" borderId="39" xfId="1521" applyNumberFormat="1" applyFont="1" applyFill="1" applyBorder="1"/>
    <xf numFmtId="1" fontId="33" fillId="0" borderId="0" xfId="1521" applyNumberFormat="1" applyFont="1" applyFill="1" applyBorder="1" applyAlignment="1">
      <alignment horizontal="right" vertical="center"/>
    </xf>
    <xf numFmtId="0" fontId="32" fillId="0" borderId="0" xfId="1521" applyNumberFormat="1" applyFont="1" applyFill="1" applyBorder="1" applyAlignment="1">
      <alignment horizontal="left" vertical="center"/>
    </xf>
    <xf numFmtId="178" fontId="32" fillId="0" borderId="0" xfId="1521" applyFont="1" applyAlignment="1"/>
    <xf numFmtId="0" fontId="32" fillId="3" borderId="0" xfId="1521" applyNumberFormat="1" applyFont="1" applyFill="1" applyBorder="1"/>
    <xf numFmtId="178" fontId="32" fillId="0" borderId="0" xfId="1521" applyFont="1"/>
    <xf numFmtId="1" fontId="33" fillId="3" borderId="4" xfId="1521" applyNumberFormat="1" applyFont="1" applyFill="1" applyBorder="1" applyAlignment="1">
      <alignment horizontal="right" vertical="center"/>
    </xf>
    <xf numFmtId="0" fontId="32" fillId="3" borderId="4" xfId="1521" applyNumberFormat="1" applyFont="1" applyFill="1" applyBorder="1"/>
    <xf numFmtId="1" fontId="33" fillId="0" borderId="4" xfId="1521" applyNumberFormat="1" applyFont="1" applyFill="1" applyBorder="1" applyAlignment="1">
      <alignment horizontal="right" vertical="center"/>
    </xf>
    <xf numFmtId="1" fontId="32" fillId="0" borderId="4" xfId="1521" applyNumberFormat="1" applyFont="1" applyFill="1" applyBorder="1"/>
    <xf numFmtId="1" fontId="32" fillId="0" borderId="4" xfId="1521" applyNumberFormat="1" applyFont="1" applyFill="1" applyBorder="1" applyAlignment="1">
      <alignment horizontal="right"/>
    </xf>
    <xf numFmtId="0" fontId="31" fillId="3" borderId="4" xfId="1521" applyNumberFormat="1" applyFont="1" applyFill="1" applyBorder="1" applyAlignment="1">
      <alignment horizontal="center" vertical="center"/>
    </xf>
    <xf numFmtId="0" fontId="31" fillId="3" borderId="4" xfId="1521" applyNumberFormat="1" applyFont="1" applyFill="1" applyBorder="1" applyAlignment="1">
      <alignment horizontal="center" vertical="center" wrapText="1"/>
    </xf>
    <xf numFmtId="0" fontId="18" fillId="0" borderId="0" xfId="1521" applyNumberFormat="1" applyFont="1" applyFill="1" applyBorder="1" applyAlignment="1">
      <alignment vertical="center"/>
    </xf>
    <xf numFmtId="0" fontId="32" fillId="0" borderId="0" xfId="1521" applyNumberFormat="1" applyFont="1" applyAlignment="1">
      <alignment vertical="top"/>
    </xf>
    <xf numFmtId="0" fontId="31" fillId="0" borderId="0" xfId="1521" applyNumberFormat="1" applyFont="1" applyAlignment="1">
      <alignment vertical="top"/>
    </xf>
    <xf numFmtId="3" fontId="33" fillId="0" borderId="0" xfId="1522" applyNumberFormat="1" applyFont="1" applyFill="1" applyBorder="1" applyAlignment="1">
      <alignment horizontal="right" vertical="top" wrapText="1"/>
    </xf>
    <xf numFmtId="0" fontId="38" fillId="0" borderId="0" xfId="1521" applyNumberFormat="1" applyFont="1" applyAlignment="1">
      <alignment vertical="top"/>
    </xf>
    <xf numFmtId="0" fontId="37" fillId="0" borderId="0" xfId="1521" applyNumberFormat="1" applyFont="1" applyAlignment="1">
      <alignment vertical="top"/>
    </xf>
    <xf numFmtId="2" fontId="45" fillId="0" borderId="0" xfId="1521" applyNumberFormat="1" applyFont="1" applyAlignment="1">
      <alignment vertical="top"/>
    </xf>
    <xf numFmtId="178" fontId="45" fillId="0" borderId="0" xfId="1521" applyFont="1" applyAlignment="1">
      <alignment vertical="top"/>
    </xf>
    <xf numFmtId="14" fontId="32" fillId="0" borderId="0" xfId="1521" applyNumberFormat="1" applyFont="1" applyAlignment="1">
      <alignment vertical="top"/>
    </xf>
    <xf numFmtId="0" fontId="32" fillId="3" borderId="0" xfId="1521" applyNumberFormat="1" applyFont="1" applyFill="1" applyAlignment="1">
      <alignment vertical="top"/>
    </xf>
    <xf numFmtId="3" fontId="33" fillId="3" borderId="0" xfId="1522" applyNumberFormat="1" applyFont="1" applyFill="1" applyBorder="1" applyAlignment="1">
      <alignment horizontal="right" vertical="top" wrapText="1"/>
    </xf>
    <xf numFmtId="166" fontId="33" fillId="0" borderId="0" xfId="1521" applyNumberFormat="1" applyFont="1" applyFill="1" applyBorder="1" applyAlignment="1">
      <alignment horizontal="left" vertical="top"/>
    </xf>
    <xf numFmtId="0" fontId="32" fillId="0" borderId="0" xfId="1521" applyNumberFormat="1" applyFont="1" applyFill="1" applyAlignment="1">
      <alignment vertical="top"/>
    </xf>
    <xf numFmtId="3" fontId="33" fillId="0" borderId="4" xfId="1522" applyNumberFormat="1" applyFont="1" applyFill="1" applyBorder="1" applyAlignment="1">
      <alignment horizontal="right" vertical="top" wrapText="1"/>
    </xf>
    <xf numFmtId="166" fontId="33" fillId="0" borderId="4" xfId="1521" applyNumberFormat="1" applyFont="1" applyFill="1" applyBorder="1" applyAlignment="1">
      <alignment horizontal="left" vertical="top"/>
    </xf>
    <xf numFmtId="166" fontId="33" fillId="0" borderId="4" xfId="1521" applyNumberFormat="1" applyFont="1" applyFill="1" applyBorder="1" applyAlignment="1">
      <alignment horizontal="left" vertical="top" wrapText="1"/>
    </xf>
    <xf numFmtId="0" fontId="31" fillId="0" borderId="0" xfId="1521" applyNumberFormat="1" applyFont="1" applyFill="1" applyAlignment="1">
      <alignment vertical="top"/>
    </xf>
    <xf numFmtId="3" fontId="46" fillId="0" borderId="4" xfId="1522" applyNumberFormat="1" applyFont="1" applyFill="1" applyBorder="1" applyAlignment="1">
      <alignment horizontal="right" vertical="top" wrapText="1"/>
    </xf>
    <xf numFmtId="166" fontId="46" fillId="0" borderId="4" xfId="1521" applyNumberFormat="1" applyFont="1" applyFill="1" applyBorder="1" applyAlignment="1">
      <alignment horizontal="left" vertical="top" wrapText="1"/>
    </xf>
    <xf numFmtId="178" fontId="46" fillId="6" borderId="4" xfId="1523" applyNumberFormat="1" applyFont="1" applyFill="1" applyBorder="1" applyAlignment="1">
      <alignment horizontal="center" vertical="top" wrapText="1"/>
    </xf>
    <xf numFmtId="178" fontId="46" fillId="6" borderId="4" xfId="1524" applyNumberFormat="1" applyFont="1" applyFill="1" applyBorder="1" applyAlignment="1">
      <alignment horizontal="center" vertical="top" wrapText="1"/>
    </xf>
    <xf numFmtId="0" fontId="3" fillId="0" borderId="0" xfId="1521" applyNumberFormat="1" applyFont="1" applyAlignment="1">
      <alignment vertical="top"/>
    </xf>
    <xf numFmtId="0" fontId="32" fillId="0" borderId="0" xfId="1521" applyNumberFormat="1" applyFont="1"/>
    <xf numFmtId="0" fontId="31" fillId="0" borderId="0" xfId="1521" applyNumberFormat="1" applyFont="1" applyBorder="1" applyAlignment="1">
      <alignment vertical="top"/>
    </xf>
    <xf numFmtId="177" fontId="32" fillId="0" borderId="0" xfId="1" applyNumberFormat="1" applyFont="1"/>
    <xf numFmtId="179" fontId="32" fillId="0" borderId="0" xfId="1521" applyNumberFormat="1" applyFont="1"/>
    <xf numFmtId="180" fontId="32" fillId="0" borderId="0" xfId="1521" applyNumberFormat="1" applyFont="1"/>
    <xf numFmtId="179" fontId="32" fillId="0" borderId="0" xfId="1521" applyNumberFormat="1" applyFont="1" applyFill="1" applyBorder="1"/>
    <xf numFmtId="0" fontId="32" fillId="0" borderId="0" xfId="1521" applyNumberFormat="1" applyFont="1" applyFill="1" applyBorder="1"/>
    <xf numFmtId="166" fontId="33" fillId="0" borderId="0" xfId="1521" applyNumberFormat="1" applyFont="1" applyFill="1" applyBorder="1" applyAlignment="1">
      <alignment horizontal="left"/>
    </xf>
    <xf numFmtId="3" fontId="33" fillId="0" borderId="4" xfId="4" applyNumberFormat="1" applyFont="1" applyFill="1" applyBorder="1" applyAlignment="1">
      <alignment horizontal="right" vertical="top"/>
    </xf>
    <xf numFmtId="166" fontId="33" fillId="0" borderId="4" xfId="1521" applyNumberFormat="1" applyFont="1" applyFill="1" applyBorder="1" applyAlignment="1">
      <alignment horizontal="left"/>
    </xf>
    <xf numFmtId="3" fontId="46" fillId="0" borderId="4" xfId="4" applyNumberFormat="1" applyFont="1" applyFill="1" applyBorder="1" applyAlignment="1">
      <alignment horizontal="right" vertical="top"/>
    </xf>
    <xf numFmtId="166" fontId="46" fillId="0" borderId="4" xfId="1521" applyNumberFormat="1" applyFont="1" applyFill="1" applyBorder="1" applyAlignment="1">
      <alignment horizontal="left"/>
    </xf>
    <xf numFmtId="3" fontId="46" fillId="3" borderId="4" xfId="4" applyNumberFormat="1" applyFont="1" applyFill="1" applyBorder="1" applyAlignment="1">
      <alignment horizontal="right" vertical="top"/>
    </xf>
    <xf numFmtId="0" fontId="31" fillId="8" borderId="62" xfId="1521" applyNumberFormat="1" applyFont="1" applyFill="1" applyBorder="1" applyAlignment="1">
      <alignment vertical="center" wrapText="1"/>
    </xf>
    <xf numFmtId="0" fontId="46" fillId="8" borderId="4" xfId="1525" applyFont="1" applyFill="1" applyBorder="1" applyAlignment="1">
      <alignment horizontal="center" vertical="center" wrapText="1"/>
    </xf>
    <xf numFmtId="178" fontId="46" fillId="8" borderId="60" xfId="1521" applyFont="1" applyFill="1" applyBorder="1" applyAlignment="1">
      <alignment horizontal="center" vertical="center" wrapText="1"/>
    </xf>
    <xf numFmtId="178" fontId="46" fillId="8" borderId="61" xfId="1521" applyFont="1" applyFill="1" applyBorder="1" applyAlignment="1">
      <alignment horizontal="center" vertical="center" wrapText="1"/>
    </xf>
    <xf numFmtId="178" fontId="46" fillId="8" borderId="43" xfId="1521" applyFont="1" applyFill="1" applyBorder="1" applyAlignment="1">
      <alignment horizontal="center" vertical="center" wrapText="1"/>
    </xf>
    <xf numFmtId="0" fontId="30" fillId="0" borderId="28" xfId="1521" applyNumberFormat="1" applyFont="1" applyBorder="1" applyAlignment="1">
      <alignment horizontal="center"/>
    </xf>
    <xf numFmtId="3" fontId="32" fillId="0" borderId="0" xfId="1521" applyNumberFormat="1" applyFont="1"/>
    <xf numFmtId="181" fontId="46" fillId="0" borderId="0" xfId="1519" applyNumberFormat="1" applyFont="1" applyFill="1" applyBorder="1" applyAlignment="1">
      <alignment horizontal="right" vertical="top"/>
    </xf>
    <xf numFmtId="182" fontId="46" fillId="0" borderId="0" xfId="4" applyNumberFormat="1" applyFont="1" applyFill="1" applyBorder="1" applyAlignment="1">
      <alignment horizontal="right" vertical="top"/>
    </xf>
    <xf numFmtId="179" fontId="46" fillId="0" borderId="0" xfId="4" applyNumberFormat="1" applyFont="1" applyFill="1" applyBorder="1" applyAlignment="1">
      <alignment horizontal="right" vertical="top"/>
    </xf>
    <xf numFmtId="0" fontId="32" fillId="0" borderId="0" xfId="1521" applyNumberFormat="1" applyFont="1" applyAlignment="1">
      <alignment horizontal="center"/>
    </xf>
    <xf numFmtId="0" fontId="31" fillId="8" borderId="4" xfId="1521" applyNumberFormat="1" applyFont="1" applyFill="1" applyBorder="1" applyAlignment="1">
      <alignment horizontal="center" vertical="center" wrapText="1"/>
    </xf>
    <xf numFmtId="0" fontId="31" fillId="8" borderId="4" xfId="1521" applyNumberFormat="1" applyFont="1" applyFill="1" applyBorder="1" applyAlignment="1">
      <alignment vertical="center" wrapText="1"/>
    </xf>
    <xf numFmtId="0" fontId="3" fillId="0" borderId="0" xfId="1521" applyNumberFormat="1" applyFont="1"/>
    <xf numFmtId="0" fontId="50" fillId="3" borderId="0" xfId="1521" applyNumberFormat="1" applyFont="1" applyFill="1" applyBorder="1" applyAlignment="1">
      <alignment horizontal="left" vertical="center"/>
    </xf>
    <xf numFmtId="178" fontId="1" fillId="0" borderId="0" xfId="1521" applyFill="1"/>
    <xf numFmtId="178" fontId="32" fillId="0" borderId="0" xfId="1521" applyFont="1" applyFill="1"/>
    <xf numFmtId="178" fontId="4" fillId="0" borderId="0" xfId="1521" applyFont="1" applyFill="1"/>
    <xf numFmtId="167" fontId="29" fillId="0" borderId="0" xfId="1" applyNumberFormat="1" applyFont="1" applyFill="1" applyBorder="1" applyAlignment="1">
      <alignment vertical="center"/>
    </xf>
    <xf numFmtId="167" fontId="33" fillId="0" borderId="0" xfId="4" applyNumberFormat="1" applyFont="1" applyFill="1" applyBorder="1" applyAlignment="1">
      <alignment horizontal="right" vertical="top"/>
    </xf>
    <xf numFmtId="183" fontId="33" fillId="0" borderId="0" xfId="4" applyNumberFormat="1" applyFont="1" applyFill="1" applyBorder="1" applyAlignment="1">
      <alignment horizontal="right" vertical="top"/>
    </xf>
    <xf numFmtId="179" fontId="33" fillId="0" borderId="0" xfId="4" applyNumberFormat="1" applyFont="1" applyFill="1" applyBorder="1" applyAlignment="1">
      <alignment horizontal="right" vertical="top"/>
    </xf>
    <xf numFmtId="177" fontId="33" fillId="0" borderId="0" xfId="1" applyNumberFormat="1" applyFont="1" applyFill="1" applyBorder="1" applyAlignment="1">
      <alignment horizontal="right" vertical="top"/>
    </xf>
    <xf numFmtId="177" fontId="31" fillId="0" borderId="0" xfId="1521" applyNumberFormat="1" applyFont="1" applyFill="1"/>
    <xf numFmtId="14" fontId="3" fillId="0" borderId="0" xfId="1521" applyNumberFormat="1" applyFont="1" applyFill="1"/>
    <xf numFmtId="0" fontId="32" fillId="3" borderId="0" xfId="1521" applyNumberFormat="1" applyFont="1" applyFill="1"/>
    <xf numFmtId="0" fontId="45" fillId="0" borderId="4" xfId="1521" applyNumberFormat="1" applyFont="1" applyFill="1" applyBorder="1"/>
    <xf numFmtId="3" fontId="51" fillId="3" borderId="4" xfId="4" applyNumberFormat="1" applyFont="1" applyFill="1" applyBorder="1" applyAlignment="1">
      <alignment horizontal="right" vertical="top"/>
    </xf>
    <xf numFmtId="3" fontId="51" fillId="3" borderId="4" xfId="1526" applyNumberFormat="1" applyFont="1" applyFill="1" applyBorder="1" applyAlignment="1">
      <alignment horizontal="right" vertical="top"/>
    </xf>
    <xf numFmtId="3" fontId="33" fillId="0" borderId="4" xfId="1" applyNumberFormat="1" applyFont="1" applyFill="1" applyBorder="1" applyAlignment="1">
      <alignment horizontal="right" vertical="top"/>
    </xf>
    <xf numFmtId="3" fontId="46" fillId="0" borderId="4" xfId="1" applyNumberFormat="1" applyFont="1" applyFill="1" applyBorder="1" applyAlignment="1">
      <alignment horizontal="right" vertical="top"/>
    </xf>
    <xf numFmtId="0" fontId="31" fillId="0" borderId="4" xfId="1521" applyNumberFormat="1" applyFont="1" applyFill="1" applyBorder="1" applyAlignment="1">
      <alignment vertical="center" wrapText="1"/>
    </xf>
    <xf numFmtId="0" fontId="32" fillId="0" borderId="0" xfId="1521" applyNumberFormat="1" applyFont="1" applyFill="1" applyAlignment="1">
      <alignment horizontal="center"/>
    </xf>
    <xf numFmtId="0" fontId="46" fillId="8" borderId="62" xfId="1525" applyFont="1" applyFill="1" applyBorder="1" applyAlignment="1">
      <alignment horizontal="center" vertical="center" wrapText="1"/>
    </xf>
    <xf numFmtId="0" fontId="18" fillId="0" borderId="0" xfId="1521" applyNumberFormat="1" applyFont="1" applyFill="1" applyBorder="1" applyAlignment="1">
      <alignment horizontal="left" vertical="center"/>
    </xf>
    <xf numFmtId="0" fontId="49" fillId="0" borderId="0" xfId="1521" applyNumberFormat="1" applyFont="1" applyFill="1" applyBorder="1" applyAlignment="1">
      <alignment vertical="center"/>
    </xf>
    <xf numFmtId="0" fontId="49" fillId="0" borderId="28" xfId="1521" applyNumberFormat="1" applyFont="1" applyFill="1" applyBorder="1" applyAlignment="1">
      <alignment vertical="center"/>
    </xf>
    <xf numFmtId="178" fontId="1" fillId="0" borderId="0" xfId="1521"/>
    <xf numFmtId="0" fontId="37" fillId="0" borderId="0" xfId="1521" applyNumberFormat="1" applyFont="1"/>
    <xf numFmtId="9" fontId="32" fillId="0" borderId="0" xfId="1519" applyFont="1"/>
    <xf numFmtId="165" fontId="31" fillId="0" borderId="0" xfId="1521" applyNumberFormat="1" applyFont="1" applyBorder="1" applyAlignment="1">
      <alignment horizontal="center"/>
    </xf>
    <xf numFmtId="14" fontId="32" fillId="0" borderId="0" xfId="1521" applyNumberFormat="1" applyFont="1"/>
    <xf numFmtId="167" fontId="33" fillId="3" borderId="0" xfId="4" applyNumberFormat="1" applyFont="1" applyFill="1" applyBorder="1" applyAlignment="1">
      <alignment horizontal="right" vertical="top"/>
    </xf>
    <xf numFmtId="179" fontId="33" fillId="3" borderId="0" xfId="4" applyNumberFormat="1" applyFont="1" applyFill="1" applyBorder="1" applyAlignment="1">
      <alignment horizontal="right" vertical="top"/>
    </xf>
    <xf numFmtId="184" fontId="32" fillId="0" borderId="0" xfId="1521" applyNumberFormat="1" applyFont="1"/>
    <xf numFmtId="0" fontId="31" fillId="0" borderId="0" xfId="1521" applyNumberFormat="1" applyFont="1" applyFill="1" applyBorder="1" applyAlignment="1">
      <alignment horizontal="center"/>
    </xf>
    <xf numFmtId="3" fontId="32" fillId="0" borderId="4" xfId="1" applyNumberFormat="1" applyFont="1" applyFill="1" applyBorder="1" applyAlignment="1"/>
    <xf numFmtId="3" fontId="33" fillId="0" borderId="4" xfId="4" applyNumberFormat="1" applyFont="1" applyFill="1" applyBorder="1" applyAlignment="1">
      <alignment vertical="top"/>
    </xf>
    <xf numFmtId="178" fontId="0" fillId="0" borderId="0" xfId="1521" applyFont="1" applyFill="1"/>
    <xf numFmtId="0" fontId="32" fillId="0" borderId="0" xfId="1521" applyNumberFormat="1" applyFont="1" applyFill="1" applyBorder="1" applyAlignment="1">
      <alignment horizontal="center"/>
    </xf>
    <xf numFmtId="17" fontId="32" fillId="0" borderId="4" xfId="1521" applyNumberFormat="1" applyFont="1" applyFill="1" applyBorder="1" applyAlignment="1">
      <alignment horizontal="left" vertical="center"/>
    </xf>
    <xf numFmtId="178" fontId="28" fillId="0" borderId="0" xfId="1521" applyFont="1" applyFill="1"/>
    <xf numFmtId="3" fontId="46" fillId="0" borderId="4" xfId="4" applyNumberFormat="1" applyFont="1" applyFill="1" applyBorder="1" applyAlignment="1">
      <alignment vertical="top"/>
    </xf>
    <xf numFmtId="17" fontId="31" fillId="0" borderId="4" xfId="1521" applyNumberFormat="1" applyFont="1" applyFill="1" applyBorder="1" applyAlignment="1">
      <alignment horizontal="left" vertical="center"/>
    </xf>
    <xf numFmtId="0" fontId="31" fillId="0" borderId="0" xfId="1521" applyNumberFormat="1" applyFont="1" applyBorder="1" applyAlignment="1">
      <alignment horizontal="center"/>
    </xf>
    <xf numFmtId="177" fontId="31" fillId="0" borderId="0" xfId="1521" applyNumberFormat="1" applyFont="1" applyBorder="1" applyAlignment="1">
      <alignment horizontal="center"/>
    </xf>
    <xf numFmtId="3" fontId="31" fillId="0" borderId="8" xfId="1521" applyNumberFormat="1" applyFont="1" applyBorder="1" applyAlignment="1"/>
    <xf numFmtId="166" fontId="46" fillId="0" borderId="8" xfId="1521" applyNumberFormat="1" applyFont="1" applyFill="1" applyBorder="1" applyAlignment="1">
      <alignment horizontal="left"/>
    </xf>
    <xf numFmtId="3" fontId="33" fillId="0" borderId="0" xfId="4" applyNumberFormat="1" applyFont="1" applyFill="1" applyBorder="1" applyAlignment="1">
      <alignment horizontal="right" vertical="top"/>
    </xf>
    <xf numFmtId="0" fontId="31" fillId="0" borderId="4" xfId="1521" applyNumberFormat="1" applyFont="1" applyBorder="1" applyAlignment="1">
      <alignment vertical="center" wrapText="1"/>
    </xf>
    <xf numFmtId="178" fontId="14" fillId="0" borderId="0" xfId="1521" applyFont="1"/>
    <xf numFmtId="178" fontId="14" fillId="0" borderId="0" xfId="1521" applyFont="1" applyFill="1"/>
    <xf numFmtId="2" fontId="14" fillId="0" borderId="0" xfId="1521" applyNumberFormat="1" applyFont="1" applyFill="1"/>
    <xf numFmtId="3" fontId="5" fillId="0" borderId="0" xfId="1" applyNumberFormat="1" applyFont="1" applyFill="1" applyBorder="1" applyAlignment="1"/>
    <xf numFmtId="3" fontId="5" fillId="0" borderId="0" xfId="1" applyNumberFormat="1" applyFont="1" applyBorder="1" applyAlignment="1"/>
    <xf numFmtId="178" fontId="14" fillId="0" borderId="0" xfId="1521" applyFont="1" applyFill="1" applyBorder="1"/>
    <xf numFmtId="3" fontId="7" fillId="3" borderId="0" xfId="4" applyNumberFormat="1" applyFont="1" applyFill="1" applyBorder="1" applyAlignment="1">
      <alignment vertical="top"/>
    </xf>
    <xf numFmtId="178" fontId="53" fillId="0" borderId="0" xfId="1521" applyFont="1" applyBorder="1"/>
    <xf numFmtId="185" fontId="5" fillId="0" borderId="0" xfId="1" applyNumberFormat="1" applyFont="1" applyBorder="1" applyAlignment="1"/>
    <xf numFmtId="17" fontId="5" fillId="0" borderId="0" xfId="1521" applyNumberFormat="1" applyFont="1" applyFill="1" applyBorder="1" applyAlignment="1">
      <alignment horizontal="left" vertical="center"/>
    </xf>
    <xf numFmtId="165" fontId="14" fillId="0" borderId="0" xfId="1521" applyNumberFormat="1" applyFont="1" applyFill="1"/>
    <xf numFmtId="3" fontId="7" fillId="0" borderId="0" xfId="4" applyNumberFormat="1" applyFont="1" applyFill="1" applyBorder="1" applyAlignment="1">
      <alignment vertical="top"/>
    </xf>
    <xf numFmtId="3" fontId="7" fillId="0" borderId="4" xfId="4" applyNumberFormat="1" applyFont="1" applyFill="1" applyBorder="1" applyAlignment="1">
      <alignment vertical="top"/>
    </xf>
    <xf numFmtId="166" fontId="7" fillId="0" borderId="4" xfId="1521" applyNumberFormat="1" applyFont="1" applyFill="1" applyBorder="1" applyAlignment="1">
      <alignment horizontal="left" vertical="top"/>
    </xf>
    <xf numFmtId="17" fontId="5" fillId="0" borderId="4" xfId="1521" applyNumberFormat="1" applyFont="1" applyFill="1" applyBorder="1" applyAlignment="1">
      <alignment horizontal="left" vertical="center"/>
    </xf>
    <xf numFmtId="3" fontId="54" fillId="0" borderId="4" xfId="4" applyNumberFormat="1" applyFont="1" applyFill="1" applyBorder="1" applyAlignment="1">
      <alignment vertical="top"/>
    </xf>
    <xf numFmtId="17" fontId="30" fillId="0" borderId="4" xfId="1521" applyNumberFormat="1" applyFont="1" applyFill="1" applyBorder="1" applyAlignment="1">
      <alignment horizontal="left" vertical="center"/>
    </xf>
    <xf numFmtId="3" fontId="54" fillId="0" borderId="8" xfId="1521" applyNumberFormat="1" applyFont="1" applyBorder="1" applyAlignment="1"/>
    <xf numFmtId="3" fontId="54" fillId="0" borderId="8" xfId="1" applyNumberFormat="1" applyFont="1" applyBorder="1" applyAlignment="1"/>
    <xf numFmtId="166" fontId="54" fillId="0" borderId="8" xfId="1521" applyNumberFormat="1" applyFont="1" applyFill="1" applyBorder="1" applyAlignment="1">
      <alignment horizontal="left"/>
    </xf>
    <xf numFmtId="0" fontId="30" fillId="8" borderId="4" xfId="1521" applyNumberFormat="1" applyFont="1" applyFill="1" applyBorder="1" applyAlignment="1">
      <alignment vertical="center" wrapText="1"/>
    </xf>
    <xf numFmtId="0" fontId="54" fillId="8" borderId="4" xfId="1525" applyFont="1" applyFill="1" applyBorder="1" applyAlignment="1">
      <alignment horizontal="center" vertical="center" wrapText="1"/>
    </xf>
    <xf numFmtId="178" fontId="15" fillId="0" borderId="0" xfId="1521" applyFont="1" applyFill="1"/>
    <xf numFmtId="3" fontId="7" fillId="0" borderId="4" xfId="4" applyNumberFormat="1" applyFont="1" applyFill="1" applyBorder="1" applyAlignment="1">
      <alignment horizontal="right" vertical="top"/>
    </xf>
    <xf numFmtId="166" fontId="7" fillId="0" borderId="4" xfId="1521" applyNumberFormat="1" applyFont="1" applyFill="1" applyBorder="1" applyAlignment="1">
      <alignment horizontal="left"/>
    </xf>
    <xf numFmtId="178" fontId="58" fillId="0" borderId="0" xfId="1521" applyFont="1" applyFill="1"/>
    <xf numFmtId="3" fontId="54" fillId="0" borderId="4" xfId="4" applyNumberFormat="1" applyFont="1" applyFill="1" applyBorder="1" applyAlignment="1">
      <alignment horizontal="right" vertical="top"/>
    </xf>
    <xf numFmtId="166" fontId="54" fillId="0" borderId="4" xfId="1521" applyNumberFormat="1" applyFont="1" applyFill="1" applyBorder="1" applyAlignment="1">
      <alignment horizontal="left"/>
    </xf>
    <xf numFmtId="178" fontId="59" fillId="0" borderId="0" xfId="1521" applyFont="1"/>
    <xf numFmtId="3" fontId="54" fillId="3" borderId="4" xfId="4" applyNumberFormat="1" applyFont="1" applyFill="1" applyBorder="1" applyAlignment="1">
      <alignment horizontal="right" vertical="top"/>
    </xf>
    <xf numFmtId="0" fontId="54" fillId="0" borderId="4" xfId="1521" applyNumberFormat="1" applyFont="1" applyBorder="1" applyAlignment="1">
      <alignment vertical="center" wrapText="1"/>
    </xf>
    <xf numFmtId="0" fontId="30" fillId="8" borderId="4" xfId="1521" applyNumberFormat="1" applyFont="1" applyFill="1" applyBorder="1" applyAlignment="1">
      <alignment horizontal="center" vertical="top" wrapText="1"/>
    </xf>
    <xf numFmtId="0" fontId="30" fillId="8" borderId="4" xfId="1521" applyNumberFormat="1" applyFont="1" applyFill="1" applyBorder="1" applyAlignment="1">
      <alignment horizontal="center" vertical="center" wrapText="1"/>
    </xf>
    <xf numFmtId="0" fontId="49" fillId="3" borderId="0" xfId="1521" applyNumberFormat="1" applyFont="1" applyFill="1" applyBorder="1" applyAlignment="1">
      <alignment horizontal="left" vertical="center"/>
    </xf>
    <xf numFmtId="169" fontId="26" fillId="0" borderId="4" xfId="1527" applyNumberFormat="1" applyFont="1" applyFill="1" applyBorder="1" applyAlignment="1">
      <alignment horizontal="right"/>
    </xf>
    <xf numFmtId="1" fontId="26" fillId="0" borderId="4" xfId="1527" applyNumberFormat="1" applyFont="1" applyFill="1" applyBorder="1" applyAlignment="1">
      <alignment horizontal="right"/>
    </xf>
    <xf numFmtId="17" fontId="26" fillId="0" borderId="4" xfId="1521" applyNumberFormat="1" applyFont="1" applyFill="1" applyBorder="1" applyAlignment="1">
      <alignment horizontal="left" vertical="top"/>
    </xf>
    <xf numFmtId="169" fontId="49" fillId="0" borderId="4" xfId="1527" applyNumberFormat="1" applyFont="1" applyFill="1" applyBorder="1" applyAlignment="1">
      <alignment horizontal="right"/>
    </xf>
    <xf numFmtId="1" fontId="49" fillId="0" borderId="4" xfId="1527" quotePrefix="1" applyNumberFormat="1" applyFont="1" applyFill="1" applyBorder="1" applyAlignment="1">
      <alignment horizontal="right"/>
    </xf>
    <xf numFmtId="178" fontId="49" fillId="0" borderId="4" xfId="1521" applyFont="1" applyFill="1" applyBorder="1"/>
    <xf numFmtId="169" fontId="49" fillId="0" borderId="4" xfId="1527" applyNumberFormat="1" applyFont="1" applyFill="1" applyBorder="1"/>
    <xf numFmtId="1" fontId="49" fillId="0" borderId="4" xfId="1527" applyNumberFormat="1" applyFont="1" applyFill="1" applyBorder="1" applyAlignment="1">
      <alignment horizontal="right"/>
    </xf>
    <xf numFmtId="178" fontId="0" fillId="3" borderId="0" xfId="1521" applyFont="1" applyFill="1"/>
    <xf numFmtId="169" fontId="26" fillId="0" borderId="4" xfId="1527" applyNumberFormat="1" applyFont="1" applyFill="1" applyBorder="1"/>
    <xf numFmtId="1" fontId="26" fillId="0" borderId="4" xfId="1527" quotePrefix="1" applyNumberFormat="1" applyFont="1" applyFill="1" applyBorder="1" applyAlignment="1">
      <alignment horizontal="right"/>
    </xf>
    <xf numFmtId="1" fontId="26" fillId="0" borderId="4" xfId="1527" applyNumberFormat="1" applyFont="1" applyFill="1" applyBorder="1"/>
    <xf numFmtId="178" fontId="30" fillId="0" borderId="4" xfId="1521" applyFont="1" applyFill="1" applyBorder="1" applyAlignment="1">
      <alignment horizontal="center" vertical="center" wrapText="1"/>
    </xf>
    <xf numFmtId="178" fontId="49" fillId="0" borderId="4" xfId="1521" applyFont="1" applyFill="1" applyBorder="1" applyAlignment="1">
      <alignment vertical="center"/>
    </xf>
    <xf numFmtId="178" fontId="5" fillId="0" borderId="28" xfId="1521" applyFont="1" applyFill="1" applyBorder="1" applyAlignment="1">
      <alignment vertical="top"/>
    </xf>
    <xf numFmtId="178" fontId="30" fillId="0" borderId="28" xfId="1521" applyFont="1" applyFill="1" applyBorder="1" applyAlignment="1">
      <alignment vertical="top"/>
    </xf>
    <xf numFmtId="178" fontId="30" fillId="0" borderId="40" xfId="1521" applyFont="1" applyFill="1" applyBorder="1" applyAlignment="1">
      <alignment vertical="top"/>
    </xf>
    <xf numFmtId="178" fontId="61" fillId="0" borderId="0" xfId="1521" applyFont="1"/>
    <xf numFmtId="178" fontId="62" fillId="0" borderId="0" xfId="1521" applyFont="1" applyAlignment="1">
      <alignment horizontal="center"/>
    </xf>
    <xf numFmtId="178" fontId="61" fillId="3" borderId="0" xfId="1521" applyFont="1" applyFill="1"/>
    <xf numFmtId="178" fontId="61" fillId="0" borderId="0" xfId="1521" applyFont="1" applyBorder="1"/>
    <xf numFmtId="2" fontId="61" fillId="0" borderId="0" xfId="1521" applyNumberFormat="1" applyFont="1"/>
    <xf numFmtId="178" fontId="62" fillId="0" borderId="0" xfId="1521" applyFont="1" applyBorder="1" applyAlignment="1">
      <alignment horizontal="center"/>
    </xf>
    <xf numFmtId="178" fontId="37" fillId="0" borderId="0" xfId="1521" applyFont="1" applyBorder="1"/>
    <xf numFmtId="178" fontId="32" fillId="0" borderId="0" xfId="1521" applyFont="1" applyFill="1" applyBorder="1" applyAlignment="1">
      <alignment horizontal="left"/>
    </xf>
    <xf numFmtId="178" fontId="63" fillId="0" borderId="0" xfId="1521" applyFont="1" applyFill="1" applyBorder="1" applyAlignment="1">
      <alignment horizontal="center"/>
    </xf>
    <xf numFmtId="181" fontId="32" fillId="0" borderId="0" xfId="1519" applyNumberFormat="1" applyFont="1" applyFill="1" applyBorder="1" applyAlignment="1">
      <alignment horizontal="left"/>
    </xf>
    <xf numFmtId="178" fontId="31" fillId="0" borderId="0" xfId="1521" applyFont="1" applyFill="1" applyBorder="1" applyAlignment="1">
      <alignment horizontal="left"/>
    </xf>
    <xf numFmtId="178" fontId="46" fillId="0" borderId="0" xfId="1521" applyFont="1" applyFill="1" applyBorder="1" applyAlignment="1">
      <alignment horizontal="center" vertical="top" wrapText="1"/>
    </xf>
    <xf numFmtId="178" fontId="64" fillId="0" borderId="0" xfId="1521" applyFont="1" applyFill="1" applyBorder="1" applyAlignment="1">
      <alignment horizontal="center" vertical="top" wrapText="1"/>
    </xf>
    <xf numFmtId="178" fontId="32" fillId="0" borderId="0" xfId="1521" applyFont="1" applyFill="1" applyBorder="1"/>
    <xf numFmtId="186" fontId="46" fillId="8" borderId="4" xfId="1521" applyNumberFormat="1" applyFont="1" applyFill="1" applyBorder="1" applyAlignment="1">
      <alignment horizontal="center" vertical="center" wrapText="1"/>
    </xf>
    <xf numFmtId="3" fontId="65" fillId="8" borderId="4" xfId="1526" applyNumberFormat="1" applyFont="1" applyFill="1" applyBorder="1" applyAlignment="1">
      <alignment horizontal="right" vertical="top"/>
    </xf>
    <xf numFmtId="169" fontId="66" fillId="8" borderId="4" xfId="1526" applyNumberFormat="1" applyFont="1" applyFill="1" applyBorder="1" applyAlignment="1">
      <alignment horizontal="right" vertical="top"/>
    </xf>
    <xf numFmtId="177" fontId="67" fillId="8" borderId="4" xfId="1521" applyNumberFormat="1" applyFont="1" applyFill="1" applyBorder="1" applyAlignment="1">
      <alignment horizontal="center" vertical="center" wrapText="1"/>
    </xf>
    <xf numFmtId="177" fontId="33" fillId="8" borderId="4" xfId="1521" applyNumberFormat="1" applyFont="1" applyFill="1" applyBorder="1" applyAlignment="1">
      <alignment horizontal="center" vertical="center" wrapText="1"/>
    </xf>
    <xf numFmtId="178" fontId="61" fillId="0" borderId="0" xfId="1521" applyFont="1" applyFill="1"/>
    <xf numFmtId="186" fontId="68" fillId="8" borderId="4" xfId="1526" applyNumberFormat="1" applyFont="1" applyFill="1" applyBorder="1" applyAlignment="1">
      <alignment horizontal="left" vertical="top"/>
    </xf>
    <xf numFmtId="3" fontId="68" fillId="8" borderId="4" xfId="1526" applyNumberFormat="1" applyFont="1" applyFill="1" applyBorder="1" applyAlignment="1">
      <alignment horizontal="right" vertical="top"/>
    </xf>
    <xf numFmtId="169" fontId="69" fillId="8" borderId="4" xfId="1526" applyNumberFormat="1" applyFont="1" applyFill="1" applyBorder="1" applyAlignment="1">
      <alignment horizontal="right" vertical="top"/>
    </xf>
    <xf numFmtId="3" fontId="68" fillId="8" borderId="4" xfId="1526" applyNumberFormat="1" applyFont="1" applyFill="1" applyBorder="1" applyAlignment="1">
      <alignment horizontal="center" vertical="top"/>
    </xf>
    <xf numFmtId="3" fontId="68" fillId="8" borderId="4" xfId="1526" applyNumberFormat="1" applyFont="1" applyFill="1" applyBorder="1" applyAlignment="1">
      <alignment horizontal="left" vertical="top"/>
    </xf>
    <xf numFmtId="177" fontId="39" fillId="0" borderId="4" xfId="1" applyNumberFormat="1" applyFont="1" applyFill="1" applyBorder="1" applyAlignment="1">
      <alignment horizontal="right" vertical="top" wrapText="1"/>
    </xf>
    <xf numFmtId="177" fontId="29" fillId="0" borderId="4" xfId="1521" applyNumberFormat="1" applyFont="1" applyFill="1" applyBorder="1" applyAlignment="1">
      <alignment horizontal="right" vertical="top"/>
    </xf>
    <xf numFmtId="3" fontId="29" fillId="3" borderId="4" xfId="1526" applyNumberFormat="1" applyFont="1" applyFill="1" applyBorder="1" applyAlignment="1">
      <alignment horizontal="right" vertical="top"/>
    </xf>
    <xf numFmtId="169" fontId="39" fillId="3" borderId="4" xfId="1526" applyNumberFormat="1" applyFont="1" applyFill="1" applyBorder="1" applyAlignment="1">
      <alignment horizontal="right" vertical="top"/>
    </xf>
    <xf numFmtId="3" fontId="68" fillId="3" borderId="4" xfId="1526" quotePrefix="1" applyNumberFormat="1" applyFont="1" applyFill="1" applyBorder="1" applyAlignment="1">
      <alignment horizontal="center" vertical="top"/>
    </xf>
    <xf numFmtId="186" fontId="29" fillId="3" borderId="4" xfId="1521" applyNumberFormat="1" applyFont="1" applyFill="1" applyBorder="1" applyAlignment="1">
      <alignment horizontal="left" vertical="top"/>
    </xf>
    <xf numFmtId="186" fontId="33" fillId="0" borderId="4" xfId="1521" applyNumberFormat="1" applyFont="1" applyFill="1" applyBorder="1" applyAlignment="1">
      <alignment horizontal="left" vertical="top" wrapText="1"/>
    </xf>
    <xf numFmtId="177" fontId="69" fillId="8" borderId="4" xfId="1" applyNumberFormat="1" applyFont="1" applyFill="1" applyBorder="1" applyAlignment="1">
      <alignment horizontal="right" vertical="top"/>
    </xf>
    <xf numFmtId="177" fontId="69" fillId="8" borderId="4" xfId="1526" applyNumberFormat="1" applyFont="1" applyFill="1" applyBorder="1" applyAlignment="1">
      <alignment horizontal="left" vertical="top"/>
    </xf>
    <xf numFmtId="177" fontId="40" fillId="3" borderId="4" xfId="1" applyNumberFormat="1" applyFont="1" applyFill="1" applyBorder="1" applyAlignment="1">
      <alignment horizontal="right" vertical="top"/>
    </xf>
    <xf numFmtId="169" fontId="40" fillId="3" borderId="4" xfId="1526" applyNumberFormat="1" applyFont="1" applyFill="1" applyBorder="1" applyAlignment="1">
      <alignment horizontal="right" vertical="top"/>
    </xf>
    <xf numFmtId="1" fontId="70" fillId="3" borderId="4" xfId="1526" applyNumberFormat="1" applyFont="1" applyFill="1" applyBorder="1" applyAlignment="1">
      <alignment horizontal="right" vertical="center"/>
    </xf>
    <xf numFmtId="186" fontId="68" fillId="3" borderId="4" xfId="1521" quotePrefix="1" applyNumberFormat="1" applyFont="1" applyFill="1" applyBorder="1" applyAlignment="1">
      <alignment horizontal="center" vertical="top"/>
    </xf>
    <xf numFmtId="177" fontId="71" fillId="8" borderId="4" xfId="1" applyNumberFormat="1" applyFont="1" applyFill="1" applyBorder="1" applyAlignment="1">
      <alignment horizontal="right" vertical="center" wrapText="1"/>
    </xf>
    <xf numFmtId="177" fontId="71" fillId="8" borderId="4" xfId="1521" applyNumberFormat="1" applyFont="1" applyFill="1" applyBorder="1" applyAlignment="1">
      <alignment horizontal="center" vertical="center" wrapText="1"/>
    </xf>
    <xf numFmtId="2" fontId="61" fillId="0" borderId="0" xfId="1521" applyNumberFormat="1" applyFont="1" applyFill="1"/>
    <xf numFmtId="177" fontId="40" fillId="0" borderId="4" xfId="1521" applyNumberFormat="1" applyFont="1" applyFill="1" applyBorder="1" applyAlignment="1">
      <alignment horizontal="left" vertical="top"/>
    </xf>
    <xf numFmtId="3" fontId="29" fillId="0" borderId="4" xfId="1526" applyNumberFormat="1" applyFont="1" applyFill="1" applyBorder="1" applyAlignment="1">
      <alignment horizontal="right" vertical="top"/>
    </xf>
    <xf numFmtId="169" fontId="40" fillId="0" borderId="4" xfId="1526" applyNumberFormat="1" applyFont="1" applyFill="1" applyBorder="1" applyAlignment="1">
      <alignment horizontal="right" vertical="top"/>
    </xf>
    <xf numFmtId="177" fontId="68" fillId="3" borderId="4" xfId="1521" quotePrefix="1" applyNumberFormat="1" applyFont="1" applyFill="1" applyBorder="1" applyAlignment="1">
      <alignment horizontal="left" vertical="top"/>
    </xf>
    <xf numFmtId="177" fontId="40" fillId="3" borderId="4" xfId="1521" applyNumberFormat="1" applyFont="1" applyFill="1" applyBorder="1" applyAlignment="1">
      <alignment horizontal="left" vertical="top"/>
    </xf>
    <xf numFmtId="1" fontId="70" fillId="0" borderId="4" xfId="1526" applyNumberFormat="1" applyFont="1" applyFill="1" applyBorder="1" applyAlignment="1">
      <alignment horizontal="right" vertical="center"/>
    </xf>
    <xf numFmtId="1" fontId="40" fillId="0" borderId="4" xfId="1526" applyNumberFormat="1" applyFont="1" applyFill="1" applyBorder="1" applyAlignment="1">
      <alignment horizontal="right" vertical="top"/>
    </xf>
    <xf numFmtId="1" fontId="40" fillId="3" borderId="4" xfId="1526" applyNumberFormat="1" applyFont="1" applyFill="1" applyBorder="1" applyAlignment="1">
      <alignment horizontal="right" vertical="top"/>
    </xf>
    <xf numFmtId="177" fontId="40" fillId="3" borderId="4" xfId="1521" applyNumberFormat="1" applyFont="1" applyFill="1" applyBorder="1" applyAlignment="1">
      <alignment horizontal="right" vertical="top"/>
    </xf>
    <xf numFmtId="3" fontId="69" fillId="8" borderId="4" xfId="1526" applyNumberFormat="1" applyFont="1" applyFill="1" applyBorder="1" applyAlignment="1">
      <alignment horizontal="right" vertical="top"/>
    </xf>
    <xf numFmtId="17" fontId="46" fillId="8" borderId="4" xfId="1528" applyNumberFormat="1" applyFont="1" applyFill="1" applyBorder="1" applyAlignment="1">
      <alignment horizontal="center" vertical="center" wrapText="1"/>
    </xf>
    <xf numFmtId="0" fontId="18" fillId="0" borderId="28" xfId="1521" applyNumberFormat="1" applyFont="1" applyFill="1" applyBorder="1" applyAlignment="1">
      <alignment vertical="center"/>
    </xf>
    <xf numFmtId="0" fontId="73" fillId="0" borderId="28" xfId="1521" applyNumberFormat="1" applyFont="1" applyFill="1" applyBorder="1" applyAlignment="1">
      <alignment horizontal="center" vertical="center"/>
    </xf>
    <xf numFmtId="178" fontId="45" fillId="0" borderId="0" xfId="1521" applyFont="1" applyFill="1" applyAlignment="1">
      <alignment vertical="center"/>
    </xf>
    <xf numFmtId="10" fontId="45" fillId="0" borderId="0" xfId="1521" applyNumberFormat="1" applyFont="1" applyFill="1" applyAlignment="1">
      <alignment vertical="center"/>
    </xf>
    <xf numFmtId="2" fontId="45" fillId="0" borderId="0" xfId="1521" applyNumberFormat="1" applyFont="1" applyFill="1" applyAlignment="1">
      <alignment vertical="center"/>
    </xf>
    <xf numFmtId="178" fontId="74" fillId="0" borderId="0" xfId="1521" applyFont="1" applyFill="1" applyAlignment="1">
      <alignment vertical="center"/>
    </xf>
    <xf numFmtId="178" fontId="45" fillId="0" borderId="0" xfId="1521" applyFont="1" applyFill="1" applyBorder="1" applyAlignment="1">
      <alignment vertical="center"/>
    </xf>
    <xf numFmtId="185" fontId="75" fillId="8" borderId="4" xfId="1526" applyNumberFormat="1" applyFont="1" applyFill="1" applyBorder="1" applyAlignment="1">
      <alignment horizontal="center" vertical="center"/>
    </xf>
    <xf numFmtId="3" fontId="75" fillId="8" borderId="4" xfId="1526" applyNumberFormat="1" applyFont="1" applyFill="1" applyBorder="1" applyAlignment="1">
      <alignment horizontal="right" vertical="center"/>
    </xf>
    <xf numFmtId="3" fontId="75" fillId="8" borderId="4" xfId="1526" applyNumberFormat="1" applyFont="1" applyFill="1" applyBorder="1" applyAlignment="1">
      <alignment horizontal="center" vertical="center"/>
    </xf>
    <xf numFmtId="3" fontId="75" fillId="8" borderId="4" xfId="1526" applyNumberFormat="1" applyFont="1" applyFill="1" applyBorder="1" applyAlignment="1">
      <alignment vertical="center"/>
    </xf>
    <xf numFmtId="3" fontId="75" fillId="8" borderId="4" xfId="1526" applyNumberFormat="1" applyFont="1" applyFill="1" applyBorder="1" applyAlignment="1">
      <alignment horizontal="center" vertical="center" wrapText="1"/>
    </xf>
    <xf numFmtId="185" fontId="36" fillId="3" borderId="4" xfId="1526" applyNumberFormat="1" applyFont="1" applyFill="1" applyBorder="1" applyAlignment="1">
      <alignment horizontal="right" vertical="center"/>
    </xf>
    <xf numFmtId="3" fontId="36" fillId="0" borderId="4" xfId="1521" applyNumberFormat="1" applyFont="1" applyFill="1" applyBorder="1" applyAlignment="1">
      <alignment horizontal="right" vertical="top"/>
    </xf>
    <xf numFmtId="3" fontId="36" fillId="3" borderId="4" xfId="1526" applyNumberFormat="1" applyFont="1" applyFill="1" applyBorder="1" applyAlignment="1">
      <alignment horizontal="right" vertical="center"/>
    </xf>
    <xf numFmtId="3" fontId="36" fillId="3" borderId="4" xfId="1526" quotePrefix="1" applyNumberFormat="1" applyFont="1" applyFill="1" applyBorder="1" applyAlignment="1">
      <alignment horizontal="center" vertical="center"/>
    </xf>
    <xf numFmtId="3" fontId="36" fillId="3" borderId="4" xfId="1526" applyNumberFormat="1" applyFont="1" applyFill="1" applyBorder="1" applyAlignment="1">
      <alignment vertical="center"/>
    </xf>
    <xf numFmtId="186" fontId="36" fillId="3" borderId="4" xfId="1521" applyNumberFormat="1" applyFont="1" applyFill="1" applyBorder="1" applyAlignment="1">
      <alignment vertical="center"/>
    </xf>
    <xf numFmtId="185" fontId="75" fillId="8" borderId="4" xfId="1526" applyNumberFormat="1" applyFont="1" applyFill="1" applyBorder="1" applyAlignment="1">
      <alignment horizontal="right" vertical="center"/>
    </xf>
    <xf numFmtId="4" fontId="75" fillId="8" borderId="4" xfId="1526" applyNumberFormat="1" applyFont="1" applyFill="1" applyBorder="1" applyAlignment="1">
      <alignment horizontal="right" vertical="center"/>
    </xf>
    <xf numFmtId="3" fontId="36" fillId="3" borderId="4" xfId="1529" quotePrefix="1" applyNumberFormat="1" applyFont="1" applyFill="1" applyBorder="1" applyAlignment="1">
      <alignment horizontal="center" vertical="center"/>
    </xf>
    <xf numFmtId="3" fontId="36" fillId="3" borderId="4" xfId="1521" applyNumberFormat="1" applyFont="1" applyFill="1" applyBorder="1" applyAlignment="1">
      <alignment horizontal="right" vertical="center"/>
    </xf>
    <xf numFmtId="3" fontId="36" fillId="3" borderId="4" xfId="1521" applyNumberFormat="1" applyFont="1" applyFill="1" applyBorder="1" applyAlignment="1">
      <alignment horizontal="right" vertical="top"/>
    </xf>
    <xf numFmtId="186" fontId="36" fillId="3" borderId="4" xfId="1521" applyNumberFormat="1" applyFont="1" applyFill="1" applyBorder="1" applyAlignment="1">
      <alignment horizontal="left" vertical="center"/>
    </xf>
    <xf numFmtId="17" fontId="76" fillId="8" borderId="4" xfId="1528" applyNumberFormat="1" applyFont="1" applyFill="1" applyBorder="1" applyAlignment="1">
      <alignment horizontal="center" vertical="center" wrapText="1"/>
    </xf>
    <xf numFmtId="178" fontId="74" fillId="0" borderId="0" xfId="1521" applyFont="1" applyFill="1" applyBorder="1" applyAlignment="1">
      <alignment horizontal="left" vertical="center"/>
    </xf>
    <xf numFmtId="178" fontId="74" fillId="0" borderId="0" xfId="1521" applyFont="1" applyFill="1" applyBorder="1" applyAlignment="1">
      <alignment vertical="center"/>
    </xf>
    <xf numFmtId="178" fontId="61" fillId="0" borderId="0" xfId="1521" applyFont="1" applyFill="1" applyAlignment="1">
      <alignment horizontal="right"/>
    </xf>
    <xf numFmtId="178" fontId="61" fillId="0" borderId="0" xfId="1521" applyFont="1" applyFill="1" applyAlignment="1">
      <alignment horizontal="left"/>
    </xf>
    <xf numFmtId="178" fontId="61" fillId="0" borderId="0" xfId="1521" applyFont="1" applyFill="1" applyAlignment="1">
      <alignment wrapText="1"/>
    </xf>
    <xf numFmtId="0" fontId="32" fillId="3" borderId="0" xfId="1521" applyNumberFormat="1" applyFont="1" applyFill="1" applyAlignment="1">
      <alignment horizontal="left" vertical="top" wrapText="1"/>
    </xf>
    <xf numFmtId="0" fontId="32" fillId="3" borderId="0" xfId="1521" applyNumberFormat="1" applyFont="1" applyFill="1" applyAlignment="1">
      <alignment horizontal="left" vertical="top"/>
    </xf>
    <xf numFmtId="178" fontId="31" fillId="3" borderId="0" xfId="1521" applyFont="1" applyFill="1" applyAlignment="1">
      <alignment horizontal="left"/>
    </xf>
    <xf numFmtId="186" fontId="29" fillId="3" borderId="0" xfId="1521" applyNumberFormat="1" applyFont="1" applyFill="1" applyBorder="1" applyAlignment="1">
      <alignment horizontal="right" vertical="top"/>
    </xf>
    <xf numFmtId="179" fontId="46" fillId="3" borderId="0" xfId="4" applyNumberFormat="1" applyFont="1" applyFill="1" applyBorder="1" applyAlignment="1">
      <alignment horizontal="right" vertical="top"/>
    </xf>
    <xf numFmtId="178" fontId="32" fillId="0" borderId="0" xfId="1521" applyFont="1" applyFill="1" applyBorder="1" applyAlignment="1"/>
    <xf numFmtId="178" fontId="61" fillId="8" borderId="0" xfId="1521" applyFont="1" applyFill="1"/>
    <xf numFmtId="177" fontId="29" fillId="8" borderId="4" xfId="1" applyNumberFormat="1" applyFont="1" applyFill="1" applyBorder="1" applyAlignment="1">
      <alignment horizontal="right" vertical="top"/>
    </xf>
    <xf numFmtId="3" fontId="29" fillId="8" borderId="4" xfId="1521" applyNumberFormat="1" applyFont="1" applyFill="1" applyBorder="1" applyAlignment="1">
      <alignment horizontal="right" vertical="top"/>
    </xf>
    <xf numFmtId="177" fontId="29" fillId="8" borderId="4" xfId="1" applyNumberFormat="1" applyFont="1" applyFill="1" applyBorder="1" applyAlignment="1">
      <alignment vertical="top"/>
    </xf>
    <xf numFmtId="186" fontId="29" fillId="8" borderId="4" xfId="1521" applyNumberFormat="1" applyFont="1" applyFill="1" applyBorder="1" applyAlignment="1">
      <alignment horizontal="left" vertical="top"/>
    </xf>
    <xf numFmtId="178" fontId="29" fillId="8" borderId="4" xfId="1521" applyFont="1" applyFill="1" applyBorder="1" applyAlignment="1">
      <alignment horizontal="left" vertical="top"/>
    </xf>
    <xf numFmtId="177" fontId="29" fillId="3" borderId="4" xfId="1" applyNumberFormat="1" applyFont="1" applyFill="1" applyBorder="1" applyAlignment="1">
      <alignment horizontal="right" vertical="top"/>
    </xf>
    <xf numFmtId="177" fontId="29" fillId="0" borderId="4" xfId="1" applyNumberFormat="1" applyFont="1" applyFill="1" applyBorder="1" applyAlignment="1">
      <alignment horizontal="right" vertical="top"/>
    </xf>
    <xf numFmtId="3" fontId="29" fillId="3" borderId="4" xfId="1530" applyNumberFormat="1" applyFont="1" applyFill="1" applyBorder="1" applyAlignment="1">
      <alignment horizontal="right" vertical="top"/>
    </xf>
    <xf numFmtId="177" fontId="29" fillId="3" borderId="4" xfId="1" applyNumberFormat="1" applyFont="1" applyFill="1" applyBorder="1" applyAlignment="1">
      <alignment vertical="top"/>
    </xf>
    <xf numFmtId="178" fontId="29" fillId="3" borderId="4" xfId="1521" applyFont="1" applyFill="1" applyBorder="1" applyAlignment="1">
      <alignment horizontal="left" vertical="top"/>
    </xf>
    <xf numFmtId="186" fontId="68" fillId="8" borderId="4" xfId="1521" applyNumberFormat="1" applyFont="1" applyFill="1" applyBorder="1" applyAlignment="1">
      <alignment horizontal="left" vertical="top"/>
    </xf>
    <xf numFmtId="1" fontId="29" fillId="3" borderId="4" xfId="1" applyNumberFormat="1" applyFont="1" applyFill="1" applyBorder="1" applyAlignment="1">
      <alignment horizontal="right" vertical="top"/>
    </xf>
    <xf numFmtId="3" fontId="29" fillId="3" borderId="4" xfId="1521" applyNumberFormat="1" applyFont="1" applyFill="1" applyBorder="1" applyAlignment="1">
      <alignment horizontal="right" vertical="top"/>
    </xf>
    <xf numFmtId="4" fontId="29" fillId="3" borderId="4" xfId="1521" applyNumberFormat="1" applyFont="1" applyFill="1" applyBorder="1" applyAlignment="1">
      <alignment horizontal="right" vertical="top"/>
    </xf>
    <xf numFmtId="186" fontId="29" fillId="3" borderId="4" xfId="1521" applyNumberFormat="1" applyFont="1" applyFill="1" applyBorder="1" applyAlignment="1">
      <alignment horizontal="left" vertical="top" wrapText="1"/>
    </xf>
    <xf numFmtId="177" fontId="68" fillId="8" borderId="4" xfId="1" applyNumberFormat="1" applyFont="1" applyFill="1" applyBorder="1" applyAlignment="1">
      <alignment horizontal="right" vertical="top"/>
    </xf>
    <xf numFmtId="3" fontId="68" fillId="8" borderId="4" xfId="1521" applyNumberFormat="1" applyFont="1" applyFill="1" applyBorder="1" applyAlignment="1">
      <alignment horizontal="right" vertical="top"/>
    </xf>
    <xf numFmtId="177" fontId="68" fillId="8" borderId="4" xfId="1" applyNumberFormat="1" applyFont="1" applyFill="1" applyBorder="1" applyAlignment="1">
      <alignment vertical="top"/>
    </xf>
    <xf numFmtId="177" fontId="70" fillId="3" borderId="4" xfId="1" applyNumberFormat="1" applyFont="1" applyFill="1" applyBorder="1" applyAlignment="1">
      <alignment vertical="center"/>
    </xf>
    <xf numFmtId="3" fontId="29" fillId="3" borderId="4" xfId="1530" applyNumberFormat="1" applyFont="1" applyFill="1" applyBorder="1" applyAlignment="1">
      <alignment horizontal="left" vertical="top"/>
    </xf>
    <xf numFmtId="177" fontId="29" fillId="0" borderId="4" xfId="1" applyNumberFormat="1" applyFont="1" applyFill="1" applyBorder="1" applyAlignment="1">
      <alignment horizontal="center" vertical="top"/>
    </xf>
    <xf numFmtId="17" fontId="31" fillId="8" borderId="4" xfId="1521" applyNumberFormat="1" applyFont="1" applyFill="1" applyBorder="1" applyAlignment="1">
      <alignment horizontal="center" vertical="center" wrapText="1"/>
    </xf>
    <xf numFmtId="0" fontId="18" fillId="3" borderId="28" xfId="1521" applyNumberFormat="1" applyFont="1" applyFill="1" applyBorder="1" applyAlignment="1">
      <alignment vertical="center"/>
    </xf>
    <xf numFmtId="0" fontId="18" fillId="3" borderId="28" xfId="1521" applyNumberFormat="1" applyFont="1" applyFill="1" applyBorder="1" applyAlignment="1">
      <alignment horizontal="right" vertical="center"/>
    </xf>
    <xf numFmtId="0" fontId="18" fillId="3" borderId="28" xfId="1521" applyNumberFormat="1" applyFont="1" applyFill="1" applyBorder="1" applyAlignment="1">
      <alignment horizontal="left" vertical="top"/>
    </xf>
    <xf numFmtId="0" fontId="78" fillId="0" borderId="0" xfId="0" applyFont="1"/>
    <xf numFmtId="1" fontId="78" fillId="0" borderId="0" xfId="0" applyNumberFormat="1" applyFont="1"/>
    <xf numFmtId="175" fontId="0" fillId="0" borderId="0" xfId="0" applyNumberFormat="1"/>
    <xf numFmtId="17" fontId="9" fillId="2" borderId="4" xfId="0" applyNumberFormat="1" applyFont="1" applyFill="1" applyBorder="1" applyAlignment="1">
      <alignment horizontal="left"/>
    </xf>
    <xf numFmtId="3" fontId="10" fillId="2" borderId="4" xfId="0" applyNumberFormat="1" applyFont="1" applyFill="1" applyBorder="1" applyAlignment="1">
      <alignment horizontal="right"/>
    </xf>
    <xf numFmtId="49" fontId="10" fillId="2" borderId="4" xfId="0" applyNumberFormat="1" applyFont="1" applyFill="1" applyBorder="1" applyAlignment="1">
      <alignment horizontal="left"/>
    </xf>
    <xf numFmtId="175" fontId="10" fillId="2" borderId="4" xfId="0" applyNumberFormat="1" applyFont="1" applyFill="1" applyBorder="1" applyAlignment="1">
      <alignment horizontal="right"/>
    </xf>
    <xf numFmtId="0" fontId="0" fillId="3" borderId="0" xfId="0" applyFill="1" applyAlignment="1"/>
    <xf numFmtId="0" fontId="8" fillId="3" borderId="0" xfId="0" applyNumberFormat="1" applyFont="1" applyFill="1" applyBorder="1" applyAlignment="1"/>
    <xf numFmtId="49" fontId="10" fillId="3" borderId="0" xfId="0" applyNumberFormat="1" applyFont="1" applyFill="1" applyAlignment="1">
      <alignment vertical="top"/>
    </xf>
    <xf numFmtId="0" fontId="9" fillId="2" borderId="0" xfId="0" applyFont="1" applyFill="1" applyBorder="1" applyAlignment="1">
      <alignment vertical="center"/>
    </xf>
    <xf numFmtId="0" fontId="79" fillId="3" borderId="0" xfId="0" applyNumberFormat="1" applyFont="1" applyFill="1" applyBorder="1" applyAlignment="1"/>
    <xf numFmtId="169" fontId="80" fillId="0" borderId="4" xfId="1" applyNumberFormat="1" applyFont="1" applyBorder="1" applyAlignment="1">
      <alignment horizontal="right" wrapText="1"/>
    </xf>
    <xf numFmtId="187" fontId="9" fillId="2" borderId="4" xfId="0" applyNumberFormat="1" applyFont="1" applyFill="1" applyBorder="1" applyAlignment="1">
      <alignment horizontal="right"/>
    </xf>
    <xf numFmtId="0" fontId="9" fillId="2" borderId="60" xfId="0" applyFont="1" applyFill="1" applyBorder="1" applyAlignment="1">
      <alignment horizontal="right"/>
    </xf>
    <xf numFmtId="168" fontId="8" fillId="3" borderId="4" xfId="0" applyNumberFormat="1" applyFont="1" applyFill="1" applyBorder="1" applyAlignment="1">
      <alignment horizontal="right"/>
    </xf>
    <xf numFmtId="175" fontId="10" fillId="2" borderId="0" xfId="0" applyNumberFormat="1" applyFont="1" applyFill="1" applyAlignment="1">
      <alignment vertical="center"/>
    </xf>
    <xf numFmtId="187" fontId="9" fillId="2" borderId="44" xfId="0" applyNumberFormat="1" applyFont="1" applyFill="1" applyBorder="1" applyAlignment="1">
      <alignment horizontal="right"/>
    </xf>
    <xf numFmtId="168" fontId="9" fillId="2" borderId="44" xfId="0" applyNumberFormat="1" applyFont="1" applyFill="1" applyBorder="1" applyAlignment="1">
      <alignment horizontal="right"/>
    </xf>
    <xf numFmtId="175" fontId="9" fillId="2" borderId="44" xfId="0" applyNumberFormat="1" applyFont="1" applyFill="1" applyBorder="1" applyAlignment="1">
      <alignment horizontal="right"/>
    </xf>
    <xf numFmtId="0" fontId="9" fillId="2" borderId="44" xfId="0" applyFont="1" applyFill="1" applyBorder="1" applyAlignment="1">
      <alignment horizontal="right"/>
    </xf>
    <xf numFmtId="0" fontId="9" fillId="2" borderId="65" xfId="0" applyFont="1" applyFill="1" applyBorder="1" applyAlignment="1">
      <alignment horizontal="right"/>
    </xf>
    <xf numFmtId="168" fontId="10" fillId="2" borderId="4" xfId="0" applyNumberFormat="1" applyFont="1" applyFill="1" applyBorder="1" applyAlignment="1">
      <alignment horizontal="right"/>
    </xf>
    <xf numFmtId="49" fontId="10" fillId="3" borderId="4" xfId="0" applyNumberFormat="1" applyFont="1" applyFill="1" applyBorder="1" applyAlignment="1">
      <alignment horizontal="left"/>
    </xf>
    <xf numFmtId="187" fontId="10" fillId="2" borderId="52" xfId="0" applyNumberFormat="1" applyFont="1" applyFill="1" applyBorder="1" applyAlignment="1">
      <alignment horizontal="right"/>
    </xf>
    <xf numFmtId="168" fontId="10" fillId="2" borderId="52" xfId="0" applyNumberFormat="1" applyFont="1" applyFill="1" applyBorder="1" applyAlignment="1">
      <alignment horizontal="right"/>
    </xf>
    <xf numFmtId="175" fontId="10" fillId="2" borderId="52" xfId="0" applyNumberFormat="1" applyFont="1" applyFill="1" applyBorder="1" applyAlignment="1">
      <alignment horizontal="right"/>
    </xf>
    <xf numFmtId="0" fontId="10" fillId="2" borderId="52" xfId="0" applyFont="1" applyFill="1" applyBorder="1" applyAlignment="1">
      <alignment horizontal="right"/>
    </xf>
    <xf numFmtId="0" fontId="10" fillId="2" borderId="46" xfId="0" applyFont="1" applyFill="1" applyBorder="1" applyAlignment="1">
      <alignment horizontal="right"/>
    </xf>
    <xf numFmtId="0" fontId="10" fillId="2" borderId="4" xfId="0" applyFont="1" applyFill="1" applyBorder="1" applyAlignment="1">
      <alignment horizontal="right"/>
    </xf>
    <xf numFmtId="49" fontId="10" fillId="2" borderId="52" xfId="0" applyNumberFormat="1" applyFont="1" applyFill="1" applyBorder="1" applyAlignment="1">
      <alignment horizontal="center" vertical="center" wrapText="1"/>
    </xf>
    <xf numFmtId="49" fontId="10" fillId="2" borderId="46"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0" fillId="0" borderId="0" xfId="0" applyNumberFormat="1" applyFont="1" applyFill="1" applyBorder="1" applyAlignment="1"/>
    <xf numFmtId="188" fontId="12" fillId="0" borderId="4" xfId="0" applyNumberFormat="1" applyFont="1" applyFill="1" applyBorder="1" applyAlignment="1">
      <alignment horizontal="right"/>
    </xf>
    <xf numFmtId="0" fontId="12" fillId="0" borderId="4" xfId="0" applyFont="1" applyFill="1" applyBorder="1"/>
    <xf numFmtId="0" fontId="3" fillId="0" borderId="4" xfId="0" applyNumberFormat="1" applyFont="1" applyFill="1" applyBorder="1" applyAlignment="1"/>
    <xf numFmtId="188" fontId="8" fillId="0" borderId="4" xfId="0" applyNumberFormat="1" applyFont="1" applyFill="1" applyBorder="1" applyAlignment="1">
      <alignment horizontal="right"/>
    </xf>
    <xf numFmtId="0" fontId="8" fillId="0" borderId="4" xfId="0" applyFont="1" applyFill="1" applyBorder="1"/>
    <xf numFmtId="17" fontId="12" fillId="0" borderId="4" xfId="0" applyNumberFormat="1" applyFont="1" applyFill="1" applyBorder="1" applyAlignment="1">
      <alignment horizontal="center" vertical="center"/>
    </xf>
    <xf numFmtId="0" fontId="0" fillId="3" borderId="0" xfId="0" applyFill="1"/>
    <xf numFmtId="0" fontId="2" fillId="0" borderId="0" xfId="1531" applyNumberFormat="1" applyFont="1" applyFill="1" applyBorder="1" applyAlignment="1"/>
    <xf numFmtId="0" fontId="7" fillId="0" borderId="0" xfId="1531" applyNumberFormat="1" applyFont="1" applyFill="1" applyBorder="1" applyAlignment="1"/>
    <xf numFmtId="0" fontId="23" fillId="2" borderId="0" xfId="1531" applyFont="1" applyFill="1" applyAlignment="1">
      <alignment vertical="center"/>
    </xf>
    <xf numFmtId="49" fontId="81" fillId="0" borderId="52" xfId="1531" applyNumberFormat="1" applyFont="1" applyFill="1" applyBorder="1" applyAlignment="1">
      <alignment horizontal="left"/>
    </xf>
    <xf numFmtId="49" fontId="82" fillId="2" borderId="52" xfId="1531" applyNumberFormat="1" applyFont="1" applyFill="1" applyBorder="1" applyAlignment="1">
      <alignment horizontal="center"/>
    </xf>
    <xf numFmtId="49" fontId="83" fillId="2" borderId="0" xfId="1531" applyNumberFormat="1" applyFont="1" applyFill="1" applyAlignment="1">
      <alignment horizontal="left" vertical="top"/>
    </xf>
    <xf numFmtId="0" fontId="8" fillId="0" borderId="0" xfId="1272" applyNumberFormat="1" applyFont="1" applyFill="1" applyBorder="1" applyAlignment="1"/>
    <xf numFmtId="189" fontId="8" fillId="0" borderId="0" xfId="1272" applyNumberFormat="1" applyFont="1" applyFill="1" applyBorder="1" applyAlignment="1"/>
    <xf numFmtId="190" fontId="8" fillId="0" borderId="0" xfId="1272" applyNumberFormat="1" applyFont="1" applyFill="1" applyBorder="1" applyAlignment="1"/>
    <xf numFmtId="168" fontId="8" fillId="0" borderId="0" xfId="1272" applyNumberFormat="1" applyFont="1" applyFill="1" applyBorder="1" applyAlignment="1"/>
    <xf numFmtId="0" fontId="9" fillId="2" borderId="0" xfId="1272" applyFont="1" applyFill="1" applyAlignment="1">
      <alignment vertical="center"/>
    </xf>
    <xf numFmtId="168" fontId="9" fillId="2" borderId="0" xfId="1272" applyNumberFormat="1" applyFont="1" applyFill="1" applyAlignment="1">
      <alignment vertical="center"/>
    </xf>
    <xf numFmtId="190" fontId="9" fillId="2" borderId="0" xfId="1272" applyNumberFormat="1" applyFont="1" applyFill="1" applyAlignment="1">
      <alignment vertical="center"/>
    </xf>
    <xf numFmtId="168" fontId="9" fillId="0" borderId="42" xfId="1272" applyNumberFormat="1" applyFont="1" applyFill="1" applyBorder="1" applyAlignment="1">
      <alignment horizontal="right"/>
    </xf>
    <xf numFmtId="190" fontId="9" fillId="0" borderId="42" xfId="1272" applyNumberFormat="1" applyFont="1" applyFill="1" applyBorder="1" applyAlignment="1">
      <alignment horizontal="right"/>
    </xf>
    <xf numFmtId="190" fontId="9" fillId="2" borderId="42" xfId="1272" applyNumberFormat="1" applyFont="1" applyFill="1" applyBorder="1" applyAlignment="1">
      <alignment horizontal="right"/>
    </xf>
    <xf numFmtId="168" fontId="9" fillId="2" borderId="42" xfId="1272" applyNumberFormat="1" applyFont="1" applyFill="1" applyBorder="1" applyAlignment="1">
      <alignment horizontal="right"/>
    </xf>
    <xf numFmtId="49" fontId="9" fillId="2" borderId="42" xfId="1272" applyNumberFormat="1" applyFont="1" applyFill="1" applyBorder="1" applyAlignment="1">
      <alignment horizontal="left"/>
    </xf>
    <xf numFmtId="168" fontId="9" fillId="0" borderId="12" xfId="1272" applyNumberFormat="1" applyFont="1" applyFill="1" applyBorder="1" applyAlignment="1">
      <alignment horizontal="right"/>
    </xf>
    <xf numFmtId="190" fontId="9" fillId="0" borderId="12" xfId="1272" applyNumberFormat="1" applyFont="1" applyFill="1" applyBorder="1" applyAlignment="1">
      <alignment horizontal="right"/>
    </xf>
    <xf numFmtId="190" fontId="9" fillId="2" borderId="12" xfId="1272" applyNumberFormat="1" applyFont="1" applyFill="1" applyBorder="1" applyAlignment="1">
      <alignment horizontal="right"/>
    </xf>
    <xf numFmtId="168" fontId="9" fillId="2" borderId="12" xfId="1272" applyNumberFormat="1" applyFont="1" applyFill="1" applyBorder="1" applyAlignment="1">
      <alignment horizontal="right"/>
    </xf>
    <xf numFmtId="49" fontId="9" fillId="2" borderId="12" xfId="1272" applyNumberFormat="1" applyFont="1" applyFill="1" applyBorder="1" applyAlignment="1">
      <alignment horizontal="left"/>
    </xf>
    <xf numFmtId="0" fontId="10" fillId="2" borderId="0" xfId="1272" applyFont="1" applyFill="1" applyAlignment="1">
      <alignment vertical="center"/>
    </xf>
    <xf numFmtId="168" fontId="10" fillId="0" borderId="4" xfId="1272" applyNumberFormat="1" applyFont="1" applyFill="1" applyBorder="1" applyAlignment="1">
      <alignment horizontal="right"/>
    </xf>
    <xf numFmtId="168" fontId="10" fillId="2" borderId="4" xfId="1272" applyNumberFormat="1" applyFont="1" applyFill="1" applyBorder="1" applyAlignment="1">
      <alignment horizontal="right"/>
    </xf>
    <xf numFmtId="190" fontId="10" fillId="2" borderId="26" xfId="1272" applyNumberFormat="1" applyFont="1" applyFill="1" applyBorder="1" applyAlignment="1">
      <alignment horizontal="right"/>
    </xf>
    <xf numFmtId="49" fontId="10" fillId="2" borderId="26" xfId="1272" applyNumberFormat="1" applyFont="1" applyFill="1" applyBorder="1" applyAlignment="1">
      <alignment horizontal="left"/>
    </xf>
    <xf numFmtId="175" fontId="10" fillId="0" borderId="26" xfId="1272" applyNumberFormat="1" applyFont="1" applyFill="1" applyBorder="1" applyAlignment="1">
      <alignment horizontal="right"/>
    </xf>
    <xf numFmtId="168" fontId="10" fillId="2" borderId="26" xfId="1272" applyNumberFormat="1" applyFont="1" applyFill="1" applyBorder="1" applyAlignment="1">
      <alignment horizontal="right"/>
    </xf>
    <xf numFmtId="49" fontId="10" fillId="0" borderId="5" xfId="1272" applyNumberFormat="1" applyFont="1" applyFill="1" applyBorder="1" applyAlignment="1">
      <alignment horizontal="center" vertical="center" wrapText="1"/>
    </xf>
    <xf numFmtId="3" fontId="8" fillId="0" borderId="0" xfId="1272" applyNumberFormat="1" applyFont="1" applyFill="1" applyBorder="1" applyAlignment="1"/>
    <xf numFmtId="168" fontId="9" fillId="0" borderId="4" xfId="1272" applyNumberFormat="1" applyFont="1" applyFill="1" applyBorder="1" applyAlignment="1">
      <alignment horizontal="right"/>
    </xf>
    <xf numFmtId="168" fontId="9" fillId="2" borderId="4" xfId="1272" applyNumberFormat="1" applyFont="1" applyFill="1" applyBorder="1" applyAlignment="1">
      <alignment horizontal="right"/>
    </xf>
    <xf numFmtId="49" fontId="9" fillId="2" borderId="4" xfId="1272" applyNumberFormat="1" applyFont="1" applyFill="1" applyBorder="1" applyAlignment="1">
      <alignment horizontal="left"/>
    </xf>
    <xf numFmtId="0" fontId="10" fillId="0" borderId="0" xfId="1272" applyFont="1" applyFill="1" applyAlignment="1">
      <alignment vertical="center"/>
    </xf>
    <xf numFmtId="168" fontId="10" fillId="0" borderId="0" xfId="1272" applyNumberFormat="1" applyFont="1" applyFill="1" applyAlignment="1">
      <alignment vertical="center"/>
    </xf>
    <xf numFmtId="168" fontId="10" fillId="0" borderId="26" xfId="1272" applyNumberFormat="1" applyFont="1" applyFill="1" applyBorder="1" applyAlignment="1">
      <alignment horizontal="right"/>
    </xf>
    <xf numFmtId="175" fontId="10" fillId="2" borderId="26" xfId="1272" applyNumberFormat="1" applyFont="1" applyFill="1" applyBorder="1" applyAlignment="1">
      <alignment horizontal="right"/>
    </xf>
    <xf numFmtId="49" fontId="10" fillId="0" borderId="26" xfId="1272" applyNumberFormat="1" applyFont="1" applyFill="1" applyBorder="1" applyAlignment="1">
      <alignment horizontal="left"/>
    </xf>
    <xf numFmtId="168" fontId="9" fillId="9" borderId="4" xfId="1532" applyNumberFormat="1" applyFont="1" applyFill="1" applyBorder="1" applyAlignment="1">
      <alignment horizontal="right"/>
    </xf>
    <xf numFmtId="1" fontId="9" fillId="9" borderId="4" xfId="1532" applyNumberFormat="1" applyFont="1" applyFill="1" applyBorder="1" applyAlignment="1">
      <alignment horizontal="right"/>
    </xf>
    <xf numFmtId="175" fontId="9" fillId="9" borderId="4" xfId="1532" applyNumberFormat="1" applyFont="1" applyFill="1" applyBorder="1" applyAlignment="1">
      <alignment horizontal="right"/>
    </xf>
    <xf numFmtId="168" fontId="9" fillId="9" borderId="12" xfId="1532" applyNumberFormat="1" applyFont="1" applyFill="1" applyBorder="1" applyAlignment="1">
      <alignment horizontal="right"/>
    </xf>
    <xf numFmtId="175" fontId="9" fillId="9" borderId="12" xfId="1532" applyNumberFormat="1" applyFont="1" applyFill="1" applyBorder="1" applyAlignment="1">
      <alignment horizontal="right"/>
    </xf>
    <xf numFmtId="1" fontId="9" fillId="9" borderId="12" xfId="1532" applyNumberFormat="1" applyFont="1" applyFill="1" applyBorder="1" applyAlignment="1">
      <alignment horizontal="right"/>
    </xf>
    <xf numFmtId="0" fontId="10" fillId="2" borderId="26" xfId="1272" applyFont="1" applyFill="1" applyBorder="1" applyAlignment="1">
      <alignment horizontal="right"/>
    </xf>
    <xf numFmtId="187" fontId="10" fillId="2" borderId="26" xfId="1272" applyNumberFormat="1" applyFont="1" applyFill="1" applyBorder="1" applyAlignment="1">
      <alignment horizontal="right"/>
    </xf>
    <xf numFmtId="49" fontId="10" fillId="2" borderId="26" xfId="1272" applyNumberFormat="1" applyFont="1" applyFill="1" applyBorder="1" applyAlignment="1">
      <alignment horizontal="right"/>
    </xf>
    <xf numFmtId="49" fontId="84" fillId="2" borderId="0" xfId="1272" applyNumberFormat="1" applyFont="1" applyFill="1" applyAlignment="1">
      <alignment horizontal="left"/>
    </xf>
    <xf numFmtId="175" fontId="9" fillId="2" borderId="0" xfId="1272" applyNumberFormat="1" applyFont="1" applyFill="1" applyBorder="1" applyAlignment="1">
      <alignment horizontal="right"/>
    </xf>
    <xf numFmtId="187" fontId="9" fillId="2" borderId="0" xfId="1272" applyNumberFormat="1" applyFont="1" applyFill="1" applyBorder="1" applyAlignment="1">
      <alignment horizontal="right"/>
    </xf>
    <xf numFmtId="168" fontId="9" fillId="2" borderId="26" xfId="1272" applyNumberFormat="1" applyFont="1" applyFill="1" applyBorder="1" applyAlignment="1">
      <alignment horizontal="right"/>
    </xf>
    <xf numFmtId="168" fontId="9" fillId="2" borderId="25" xfId="1272" applyNumberFormat="1" applyFont="1" applyFill="1" applyBorder="1" applyAlignment="1">
      <alignment horizontal="right"/>
    </xf>
    <xf numFmtId="175" fontId="9" fillId="2" borderId="0" xfId="1272" applyNumberFormat="1" applyFont="1" applyFill="1" applyAlignment="1">
      <alignment vertical="center"/>
    </xf>
    <xf numFmtId="49" fontId="10" fillId="2" borderId="26" xfId="1272" applyNumberFormat="1" applyFont="1" applyFill="1" applyBorder="1" applyAlignment="1">
      <alignment horizontal="center"/>
    </xf>
    <xf numFmtId="191" fontId="8" fillId="0" borderId="0" xfId="1272" applyNumberFormat="1" applyFont="1" applyFill="1" applyBorder="1" applyAlignment="1"/>
    <xf numFmtId="187" fontId="9" fillId="2" borderId="4" xfId="1272" applyNumberFormat="1" applyFont="1" applyFill="1" applyBorder="1" applyAlignment="1">
      <alignment horizontal="right"/>
    </xf>
    <xf numFmtId="0" fontId="9" fillId="2" borderId="4" xfId="1272" applyFont="1" applyFill="1" applyBorder="1" applyAlignment="1">
      <alignment horizontal="right"/>
    </xf>
    <xf numFmtId="187" fontId="9" fillId="2" borderId="12" xfId="1272" applyNumberFormat="1" applyFont="1" applyFill="1" applyBorder="1" applyAlignment="1">
      <alignment horizontal="right"/>
    </xf>
    <xf numFmtId="0" fontId="9" fillId="2" borderId="12" xfId="1272" applyFont="1" applyFill="1" applyBorder="1" applyAlignment="1">
      <alignment horizontal="right"/>
    </xf>
    <xf numFmtId="49" fontId="10" fillId="2" borderId="26" xfId="1272" applyNumberFormat="1" applyFont="1" applyFill="1" applyBorder="1" applyAlignment="1">
      <alignment horizontal="center" vertical="center" wrapText="1"/>
    </xf>
    <xf numFmtId="175" fontId="8" fillId="0" borderId="0" xfId="1272" applyNumberFormat="1" applyFont="1" applyFill="1" applyBorder="1" applyAlignment="1"/>
    <xf numFmtId="187" fontId="9" fillId="2" borderId="0" xfId="1272" applyNumberFormat="1" applyFont="1" applyFill="1" applyAlignment="1">
      <alignment vertical="center"/>
    </xf>
    <xf numFmtId="175" fontId="9" fillId="2" borderId="4" xfId="1272" applyNumberFormat="1" applyFont="1" applyFill="1" applyBorder="1" applyAlignment="1">
      <alignment horizontal="right"/>
    </xf>
    <xf numFmtId="175" fontId="9" fillId="2" borderId="12" xfId="1272" applyNumberFormat="1" applyFont="1" applyFill="1" applyBorder="1" applyAlignment="1">
      <alignment horizontal="right"/>
    </xf>
    <xf numFmtId="168" fontId="9" fillId="2" borderId="0" xfId="1272" applyNumberFormat="1" applyFont="1" applyFill="1" applyBorder="1" applyAlignment="1">
      <alignment horizontal="right"/>
    </xf>
    <xf numFmtId="49" fontId="9" fillId="2" borderId="0" xfId="1272" applyNumberFormat="1" applyFont="1" applyFill="1" applyBorder="1" applyAlignment="1">
      <alignment horizontal="left"/>
    </xf>
    <xf numFmtId="0" fontId="9" fillId="2" borderId="4" xfId="1272" applyFont="1" applyFill="1" applyBorder="1" applyAlignment="1">
      <alignment vertical="center"/>
    </xf>
    <xf numFmtId="168" fontId="9" fillId="2" borderId="5" xfId="1272" applyNumberFormat="1" applyFont="1" applyFill="1" applyBorder="1" applyAlignment="1">
      <alignment horizontal="right"/>
    </xf>
    <xf numFmtId="187" fontId="9" fillId="2" borderId="5" xfId="1272" applyNumberFormat="1" applyFont="1" applyFill="1" applyBorder="1" applyAlignment="1">
      <alignment horizontal="right"/>
    </xf>
    <xf numFmtId="49" fontId="9" fillId="2" borderId="17" xfId="1272" applyNumberFormat="1" applyFont="1" applyFill="1" applyBorder="1" applyAlignment="1">
      <alignment horizontal="left"/>
    </xf>
    <xf numFmtId="168" fontId="10" fillId="2" borderId="12" xfId="1272" applyNumberFormat="1" applyFont="1" applyFill="1" applyBorder="1" applyAlignment="1">
      <alignment horizontal="right"/>
    </xf>
    <xf numFmtId="49" fontId="10" fillId="2" borderId="19" xfId="1272" applyNumberFormat="1" applyFont="1" applyFill="1" applyBorder="1" applyAlignment="1">
      <alignment horizontal="left"/>
    </xf>
    <xf numFmtId="187" fontId="10" fillId="2" borderId="12" xfId="1272" applyNumberFormat="1" applyFont="1" applyFill="1" applyBorder="1" applyAlignment="1">
      <alignment horizontal="right"/>
    </xf>
    <xf numFmtId="0" fontId="9" fillId="0" borderId="0" xfId="1272" applyFont="1" applyFill="1" applyAlignment="1">
      <alignment vertical="center"/>
    </xf>
    <xf numFmtId="192" fontId="9" fillId="2" borderId="26" xfId="1272" applyNumberFormat="1" applyFont="1" applyFill="1" applyBorder="1" applyAlignment="1">
      <alignment horizontal="right"/>
    </xf>
    <xf numFmtId="49" fontId="9" fillId="2" borderId="26" xfId="1272" applyNumberFormat="1" applyFont="1" applyFill="1" applyBorder="1" applyAlignment="1">
      <alignment horizontal="left"/>
    </xf>
    <xf numFmtId="0" fontId="9" fillId="2" borderId="26" xfId="1272" applyFont="1" applyFill="1" applyBorder="1" applyAlignment="1">
      <alignment horizontal="right"/>
    </xf>
    <xf numFmtId="49" fontId="10" fillId="0" borderId="26" xfId="1272" applyNumberFormat="1" applyFont="1" applyFill="1" applyBorder="1" applyAlignment="1">
      <alignment horizontal="center"/>
    </xf>
    <xf numFmtId="192" fontId="8" fillId="0" borderId="0" xfId="1272" applyNumberFormat="1" applyFont="1" applyFill="1" applyBorder="1" applyAlignment="1"/>
    <xf numFmtId="192" fontId="9" fillId="2" borderId="4" xfId="1272" applyNumberFormat="1" applyFont="1" applyFill="1" applyBorder="1" applyAlignment="1">
      <alignment horizontal="right"/>
    </xf>
    <xf numFmtId="192" fontId="9" fillId="2" borderId="12" xfId="1272" applyNumberFormat="1" applyFont="1" applyFill="1" applyBorder="1" applyAlignment="1">
      <alignment horizontal="right"/>
    </xf>
    <xf numFmtId="49" fontId="9" fillId="2" borderId="5" xfId="1272" applyNumberFormat="1" applyFont="1" applyFill="1" applyBorder="1" applyAlignment="1">
      <alignment horizontal="left"/>
    </xf>
    <xf numFmtId="192" fontId="10" fillId="2" borderId="0" xfId="1272" applyNumberFormat="1" applyFont="1" applyFill="1" applyAlignment="1">
      <alignment vertical="center"/>
    </xf>
    <xf numFmtId="192" fontId="10" fillId="2" borderId="26" xfId="1272" applyNumberFormat="1" applyFont="1" applyFill="1" applyBorder="1" applyAlignment="1">
      <alignment horizontal="right"/>
    </xf>
    <xf numFmtId="192" fontId="10" fillId="0" borderId="26" xfId="1272" applyNumberFormat="1" applyFont="1" applyFill="1" applyBorder="1" applyAlignment="1">
      <alignment horizontal="right"/>
    </xf>
    <xf numFmtId="49" fontId="10" fillId="2" borderId="12" xfId="1272" applyNumberFormat="1" applyFont="1" applyFill="1" applyBorder="1" applyAlignment="1">
      <alignment horizontal="left"/>
    </xf>
    <xf numFmtId="165" fontId="9" fillId="2" borderId="4" xfId="1272" applyNumberFormat="1" applyFont="1" applyFill="1" applyBorder="1" applyAlignment="1">
      <alignment horizontal="right"/>
    </xf>
    <xf numFmtId="165" fontId="9" fillId="2" borderId="12" xfId="1272" applyNumberFormat="1" applyFont="1" applyFill="1" applyBorder="1" applyAlignment="1">
      <alignment horizontal="right"/>
    </xf>
    <xf numFmtId="165" fontId="10" fillId="2" borderId="26" xfId="1272" applyNumberFormat="1" applyFont="1" applyFill="1" applyBorder="1" applyAlignment="1">
      <alignment horizontal="right"/>
    </xf>
    <xf numFmtId="0" fontId="39" fillId="0" borderId="0" xfId="1272" applyNumberFormat="1" applyFont="1" applyFill="1" applyBorder="1" applyAlignment="1">
      <alignment vertical="top"/>
    </xf>
    <xf numFmtId="0" fontId="86" fillId="2" borderId="0" xfId="1272" applyFont="1" applyFill="1" applyAlignment="1">
      <alignment vertical="top"/>
    </xf>
    <xf numFmtId="2" fontId="32" fillId="0" borderId="4" xfId="1272" applyNumberFormat="1" applyFont="1" applyFill="1" applyBorder="1" applyAlignment="1">
      <alignment horizontal="right" vertical="top"/>
    </xf>
    <xf numFmtId="193" fontId="32" fillId="0" borderId="4" xfId="1272" applyNumberFormat="1" applyFont="1" applyFill="1" applyBorder="1" applyAlignment="1">
      <alignment horizontal="right" vertical="top"/>
    </xf>
    <xf numFmtId="4" fontId="32" fillId="0" borderId="4" xfId="1272" applyNumberFormat="1" applyFont="1" applyFill="1" applyBorder="1" applyAlignment="1">
      <alignment horizontal="right" vertical="top"/>
    </xf>
    <xf numFmtId="3" fontId="32" fillId="0" borderId="4" xfId="1272" applyNumberFormat="1" applyFont="1" applyFill="1" applyBorder="1" applyAlignment="1">
      <alignment horizontal="right" vertical="top"/>
    </xf>
    <xf numFmtId="49" fontId="88" fillId="2" borderId="26" xfId="1272" applyNumberFormat="1" applyFont="1" applyFill="1" applyBorder="1" applyAlignment="1">
      <alignment horizontal="left" vertical="center" wrapText="1"/>
    </xf>
    <xf numFmtId="0" fontId="32" fillId="0" borderId="4" xfId="1272" applyNumberFormat="1" applyFont="1" applyFill="1" applyBorder="1" applyAlignment="1">
      <alignment horizontal="center" vertical="top"/>
    </xf>
    <xf numFmtId="0" fontId="87" fillId="2" borderId="26" xfId="1272" applyFont="1" applyFill="1" applyBorder="1" applyAlignment="1">
      <alignment horizontal="center" vertical="top" wrapText="1"/>
    </xf>
    <xf numFmtId="49" fontId="87" fillId="2" borderId="26" xfId="1272" applyNumberFormat="1" applyFont="1" applyFill="1" applyBorder="1" applyAlignment="1">
      <alignment horizontal="center" vertical="top" wrapText="1"/>
    </xf>
    <xf numFmtId="49" fontId="89" fillId="2" borderId="26" xfId="1272" applyNumberFormat="1" applyFont="1" applyFill="1" applyBorder="1" applyAlignment="1">
      <alignment horizontal="left" vertical="center"/>
    </xf>
    <xf numFmtId="0" fontId="89" fillId="2" borderId="26" xfId="1272" applyFont="1" applyFill="1" applyBorder="1" applyAlignment="1">
      <alignment horizontal="left" vertical="center"/>
    </xf>
    <xf numFmtId="168" fontId="89" fillId="2" borderId="26" xfId="1272" applyNumberFormat="1" applyFont="1" applyFill="1" applyBorder="1" applyAlignment="1">
      <alignment horizontal="left" vertical="center"/>
    </xf>
    <xf numFmtId="0" fontId="89" fillId="2" borderId="26" xfId="1272" applyFont="1" applyFill="1" applyBorder="1" applyAlignment="1">
      <alignment horizontal="center" vertical="center"/>
    </xf>
    <xf numFmtId="194" fontId="9" fillId="2" borderId="4" xfId="1272" applyNumberFormat="1" applyFont="1" applyFill="1" applyBorder="1" applyAlignment="1">
      <alignment horizontal="right"/>
    </xf>
    <xf numFmtId="191" fontId="9" fillId="2" borderId="4" xfId="1272" applyNumberFormat="1" applyFont="1" applyFill="1" applyBorder="1" applyAlignment="1">
      <alignment horizontal="right"/>
    </xf>
    <xf numFmtId="195" fontId="9" fillId="2" borderId="4" xfId="1272" applyNumberFormat="1" applyFont="1" applyFill="1" applyBorder="1" applyAlignment="1">
      <alignment horizontal="right"/>
    </xf>
    <xf numFmtId="196" fontId="9" fillId="2" borderId="4" xfId="1272" applyNumberFormat="1" applyFont="1" applyFill="1" applyBorder="1" applyAlignment="1">
      <alignment horizontal="right"/>
    </xf>
    <xf numFmtId="196" fontId="9" fillId="0" borderId="4" xfId="1272" applyNumberFormat="1" applyFont="1" applyFill="1" applyBorder="1" applyAlignment="1">
      <alignment horizontal="right"/>
    </xf>
    <xf numFmtId="195" fontId="9" fillId="2" borderId="12" xfId="1272" applyNumberFormat="1" applyFont="1" applyFill="1" applyBorder="1" applyAlignment="1">
      <alignment horizontal="right"/>
    </xf>
    <xf numFmtId="196" fontId="9" fillId="0" borderId="12" xfId="1272" applyNumberFormat="1" applyFont="1" applyFill="1" applyBorder="1" applyAlignment="1">
      <alignment horizontal="right"/>
    </xf>
    <xf numFmtId="196" fontId="9" fillId="2" borderId="12" xfId="1272" applyNumberFormat="1" applyFont="1" applyFill="1" applyBorder="1" applyAlignment="1">
      <alignment horizontal="right"/>
    </xf>
    <xf numFmtId="191" fontId="10" fillId="2" borderId="26" xfId="1272" applyNumberFormat="1" applyFont="1" applyFill="1" applyBorder="1" applyAlignment="1">
      <alignment horizontal="right"/>
    </xf>
    <xf numFmtId="191" fontId="10" fillId="0" borderId="26" xfId="1272" applyNumberFormat="1" applyFont="1" applyFill="1" applyBorder="1" applyAlignment="1">
      <alignment horizontal="right"/>
    </xf>
    <xf numFmtId="195" fontId="10" fillId="0" borderId="26" xfId="1272" applyNumberFormat="1" applyFont="1" applyFill="1" applyBorder="1" applyAlignment="1">
      <alignment horizontal="right"/>
    </xf>
    <xf numFmtId="0" fontId="10" fillId="0" borderId="26" xfId="1272" applyFont="1" applyFill="1" applyBorder="1" applyAlignment="1">
      <alignment horizontal="right"/>
    </xf>
    <xf numFmtId="196" fontId="10" fillId="0" borderId="26" xfId="1272" applyNumberFormat="1" applyFont="1" applyFill="1" applyBorder="1" applyAlignment="1">
      <alignment horizontal="right"/>
    </xf>
    <xf numFmtId="196" fontId="10" fillId="2" borderId="26" xfId="1272" applyNumberFormat="1" applyFont="1" applyFill="1" applyBorder="1" applyAlignment="1">
      <alignment horizontal="right"/>
    </xf>
    <xf numFmtId="194" fontId="9" fillId="2" borderId="5" xfId="1272" applyNumberFormat="1" applyFont="1" applyFill="1" applyBorder="1" applyAlignment="1">
      <alignment horizontal="right"/>
    </xf>
    <xf numFmtId="194" fontId="10" fillId="2" borderId="4" xfId="1272" applyNumberFormat="1" applyFont="1" applyFill="1" applyBorder="1" applyAlignment="1">
      <alignment horizontal="right"/>
    </xf>
    <xf numFmtId="194" fontId="10" fillId="2" borderId="12" xfId="1272" applyNumberFormat="1" applyFont="1" applyFill="1" applyBorder="1" applyAlignment="1">
      <alignment horizontal="right"/>
    </xf>
    <xf numFmtId="49" fontId="10" fillId="2" borderId="26" xfId="1272" applyNumberFormat="1" applyFont="1" applyFill="1" applyBorder="1" applyAlignment="1">
      <alignment horizontal="center" vertical="center"/>
    </xf>
    <xf numFmtId="192" fontId="9" fillId="0" borderId="4" xfId="1272" applyNumberFormat="1" applyFont="1" applyFill="1" applyBorder="1" applyAlignment="1">
      <alignment horizontal="right"/>
    </xf>
    <xf numFmtId="49" fontId="9" fillId="0" borderId="4" xfId="1272" applyNumberFormat="1" applyFont="1" applyFill="1" applyBorder="1" applyAlignment="1">
      <alignment horizontal="left"/>
    </xf>
    <xf numFmtId="165" fontId="9" fillId="0" borderId="4" xfId="1272" applyNumberFormat="1" applyFont="1" applyFill="1" applyBorder="1" applyAlignment="1">
      <alignment horizontal="right"/>
    </xf>
    <xf numFmtId="1" fontId="9" fillId="0" borderId="4" xfId="1272" applyNumberFormat="1" applyFont="1" applyFill="1" applyBorder="1" applyAlignment="1">
      <alignment horizontal="right"/>
    </xf>
    <xf numFmtId="165" fontId="9" fillId="0" borderId="12" xfId="1272" applyNumberFormat="1" applyFont="1" applyFill="1" applyBorder="1" applyAlignment="1">
      <alignment horizontal="right"/>
    </xf>
    <xf numFmtId="1" fontId="9" fillId="0" borderId="12" xfId="1272" applyNumberFormat="1" applyFont="1" applyFill="1" applyBorder="1" applyAlignment="1">
      <alignment horizontal="right"/>
    </xf>
    <xf numFmtId="192" fontId="9" fillId="0" borderId="12" xfId="1272" applyNumberFormat="1" applyFont="1" applyFill="1" applyBorder="1" applyAlignment="1">
      <alignment horizontal="right"/>
    </xf>
    <xf numFmtId="49" fontId="9" fillId="0" borderId="12" xfId="1272" applyNumberFormat="1" applyFont="1" applyFill="1" applyBorder="1" applyAlignment="1">
      <alignment horizontal="left"/>
    </xf>
    <xf numFmtId="165" fontId="10" fillId="0" borderId="26" xfId="1272" applyNumberFormat="1" applyFont="1" applyFill="1" applyBorder="1" applyAlignment="1">
      <alignment horizontal="right"/>
    </xf>
    <xf numFmtId="1" fontId="10" fillId="0" borderId="26" xfId="1272" applyNumberFormat="1" applyFont="1" applyFill="1" applyBorder="1" applyAlignment="1">
      <alignment horizontal="right"/>
    </xf>
    <xf numFmtId="192" fontId="10" fillId="0" borderId="12" xfId="1272" applyNumberFormat="1" applyFont="1" applyFill="1" applyBorder="1" applyAlignment="1">
      <alignment horizontal="right"/>
    </xf>
    <xf numFmtId="49" fontId="10" fillId="0" borderId="4" xfId="1272" applyNumberFormat="1" applyFont="1" applyFill="1" applyBorder="1" applyAlignment="1">
      <alignment horizontal="left"/>
    </xf>
    <xf numFmtId="165" fontId="10" fillId="0" borderId="12" xfId="1272" applyNumberFormat="1" applyFont="1" applyFill="1" applyBorder="1" applyAlignment="1">
      <alignment horizontal="right"/>
    </xf>
    <xf numFmtId="1" fontId="10" fillId="0" borderId="12" xfId="1272" applyNumberFormat="1" applyFont="1" applyFill="1" applyBorder="1" applyAlignment="1">
      <alignment horizontal="right"/>
    </xf>
    <xf numFmtId="49" fontId="10" fillId="0" borderId="12" xfId="1272" applyNumberFormat="1" applyFont="1" applyFill="1" applyBorder="1" applyAlignment="1">
      <alignment horizontal="left"/>
    </xf>
    <xf numFmtId="185" fontId="9" fillId="2" borderId="4" xfId="1272" applyNumberFormat="1" applyFont="1" applyFill="1" applyBorder="1" applyAlignment="1">
      <alignment horizontal="right"/>
    </xf>
    <xf numFmtId="17" fontId="9" fillId="2" borderId="4" xfId="1272" applyNumberFormat="1" applyFont="1" applyFill="1" applyBorder="1" applyAlignment="1">
      <alignment horizontal="left" vertical="center"/>
    </xf>
    <xf numFmtId="3" fontId="9" fillId="2" borderId="4" xfId="1272" applyNumberFormat="1" applyFont="1" applyFill="1" applyBorder="1" applyAlignment="1">
      <alignment horizontal="right"/>
    </xf>
    <xf numFmtId="1" fontId="9" fillId="2" borderId="4" xfId="1272" applyNumberFormat="1" applyFont="1" applyFill="1" applyBorder="1" applyAlignment="1">
      <alignment vertical="center"/>
    </xf>
    <xf numFmtId="194" fontId="9" fillId="2" borderId="12" xfId="1272" applyNumberFormat="1" applyFont="1" applyFill="1" applyBorder="1" applyAlignment="1">
      <alignment horizontal="right"/>
    </xf>
    <xf numFmtId="185" fontId="9" fillId="2" borderId="12" xfId="1272" applyNumberFormat="1" applyFont="1" applyFill="1" applyBorder="1" applyAlignment="1">
      <alignment horizontal="right"/>
    </xf>
    <xf numFmtId="191" fontId="9" fillId="2" borderId="12" xfId="1272" applyNumberFormat="1" applyFont="1" applyFill="1" applyBorder="1" applyAlignment="1">
      <alignment horizontal="right"/>
    </xf>
    <xf numFmtId="3" fontId="9" fillId="2" borderId="12" xfId="1272" applyNumberFormat="1" applyFont="1" applyFill="1" applyBorder="1" applyAlignment="1">
      <alignment horizontal="right"/>
    </xf>
    <xf numFmtId="3" fontId="10" fillId="2" borderId="26" xfId="1272" applyNumberFormat="1" applyFont="1" applyFill="1" applyBorder="1" applyAlignment="1">
      <alignment horizontal="right"/>
    </xf>
    <xf numFmtId="4" fontId="10" fillId="2" borderId="26" xfId="1272" applyNumberFormat="1" applyFont="1" applyFill="1" applyBorder="1" applyAlignment="1">
      <alignment horizontal="right"/>
    </xf>
    <xf numFmtId="185" fontId="10" fillId="2" borderId="26" xfId="1272" applyNumberFormat="1" applyFont="1" applyFill="1" applyBorder="1" applyAlignment="1">
      <alignment horizontal="right"/>
    </xf>
    <xf numFmtId="194" fontId="10" fillId="2" borderId="26" xfId="1272" applyNumberFormat="1" applyFont="1" applyFill="1" applyBorder="1" applyAlignment="1">
      <alignment horizontal="right"/>
    </xf>
    <xf numFmtId="3" fontId="10" fillId="2" borderId="12" xfId="1272" applyNumberFormat="1" applyFont="1" applyFill="1" applyBorder="1" applyAlignment="1">
      <alignment horizontal="right"/>
    </xf>
    <xf numFmtId="185" fontId="10" fillId="2" borderId="12" xfId="1272" applyNumberFormat="1" applyFont="1" applyFill="1" applyBorder="1" applyAlignment="1">
      <alignment horizontal="right"/>
    </xf>
    <xf numFmtId="197" fontId="9" fillId="2" borderId="4" xfId="1272" applyNumberFormat="1" applyFont="1" applyFill="1" applyBorder="1" applyAlignment="1">
      <alignment horizontal="right" vertical="center" wrapText="1"/>
    </xf>
    <xf numFmtId="165" fontId="9" fillId="2" borderId="4" xfId="1272" applyNumberFormat="1" applyFont="1" applyFill="1" applyBorder="1" applyAlignment="1">
      <alignment horizontal="right" vertical="center" wrapText="1"/>
    </xf>
    <xf numFmtId="195" fontId="9" fillId="2" borderId="4" xfId="1272" applyNumberFormat="1" applyFont="1" applyFill="1" applyBorder="1" applyAlignment="1">
      <alignment horizontal="right" vertical="center" wrapText="1"/>
    </xf>
    <xf numFmtId="197" fontId="9" fillId="2" borderId="12" xfId="1272" applyNumberFormat="1" applyFont="1" applyFill="1" applyBorder="1" applyAlignment="1">
      <alignment horizontal="right" vertical="center" wrapText="1"/>
    </xf>
    <xf numFmtId="165" fontId="9" fillId="2" borderId="12" xfId="1272" applyNumberFormat="1" applyFont="1" applyFill="1" applyBorder="1" applyAlignment="1">
      <alignment horizontal="right" vertical="center" wrapText="1"/>
    </xf>
    <xf numFmtId="195" fontId="9" fillId="2" borderId="12" xfId="1272" applyNumberFormat="1" applyFont="1" applyFill="1" applyBorder="1" applyAlignment="1">
      <alignment horizontal="right" vertical="center" wrapText="1"/>
    </xf>
    <xf numFmtId="197" fontId="10" fillId="2" borderId="12" xfId="1272" applyNumberFormat="1" applyFont="1" applyFill="1" applyBorder="1" applyAlignment="1">
      <alignment horizontal="right" vertical="center" wrapText="1"/>
    </xf>
    <xf numFmtId="165" fontId="10" fillId="2" borderId="12" xfId="1272" applyNumberFormat="1" applyFont="1" applyFill="1" applyBorder="1" applyAlignment="1">
      <alignment horizontal="right" vertical="center" wrapText="1"/>
    </xf>
    <xf numFmtId="195" fontId="10" fillId="2" borderId="12" xfId="1272" applyNumberFormat="1" applyFont="1" applyFill="1" applyBorder="1" applyAlignment="1">
      <alignment horizontal="right" vertical="center" wrapText="1"/>
    </xf>
    <xf numFmtId="49" fontId="10" fillId="2" borderId="26" xfId="1272" applyNumberFormat="1" applyFont="1" applyFill="1" applyBorder="1" applyAlignment="1">
      <alignment horizontal="left" vertical="center" wrapText="1"/>
    </xf>
    <xf numFmtId="197" fontId="10" fillId="2" borderId="26" xfId="1272" applyNumberFormat="1" applyFont="1" applyFill="1" applyBorder="1" applyAlignment="1">
      <alignment horizontal="right" vertical="center" wrapText="1"/>
    </xf>
    <xf numFmtId="165" fontId="10" fillId="2" borderId="26" xfId="1272" applyNumberFormat="1" applyFont="1" applyFill="1" applyBorder="1" applyAlignment="1">
      <alignment horizontal="right" vertical="center" wrapText="1"/>
    </xf>
    <xf numFmtId="195" fontId="10" fillId="2" borderId="26" xfId="1272" applyNumberFormat="1" applyFont="1" applyFill="1" applyBorder="1" applyAlignment="1">
      <alignment horizontal="right" vertical="center" wrapText="1"/>
    </xf>
    <xf numFmtId="191" fontId="9" fillId="2" borderId="0" xfId="1272" applyNumberFormat="1" applyFont="1" applyFill="1" applyBorder="1" applyAlignment="1">
      <alignment horizontal="right"/>
    </xf>
    <xf numFmtId="0" fontId="9" fillId="2" borderId="0" xfId="1272" applyFont="1" applyFill="1" applyBorder="1" applyAlignment="1">
      <alignment horizontal="right"/>
    </xf>
    <xf numFmtId="1" fontId="9" fillId="2" borderId="4" xfId="1272" applyNumberFormat="1" applyFont="1" applyFill="1" applyBorder="1" applyAlignment="1">
      <alignment horizontal="right" vertical="center"/>
    </xf>
    <xf numFmtId="183" fontId="8" fillId="0" borderId="4" xfId="1532" applyNumberFormat="1" applyFont="1" applyFill="1" applyBorder="1" applyAlignment="1">
      <alignment horizontal="right" vertical="top"/>
    </xf>
    <xf numFmtId="179" fontId="8" fillId="0" borderId="4" xfId="1532" applyNumberFormat="1" applyFont="1" applyFill="1" applyBorder="1" applyAlignment="1">
      <alignment horizontal="right" vertical="top"/>
    </xf>
    <xf numFmtId="3" fontId="8" fillId="0" borderId="4" xfId="1532" applyNumberFormat="1" applyFont="1" applyBorder="1" applyAlignment="1">
      <alignment horizontal="right" vertical="top" wrapText="1"/>
    </xf>
    <xf numFmtId="3" fontId="8" fillId="0" borderId="4" xfId="1532" applyNumberFormat="1" applyFont="1" applyBorder="1" applyAlignment="1">
      <alignment horizontal="right" vertical="top"/>
    </xf>
    <xf numFmtId="168" fontId="8" fillId="0" borderId="4" xfId="1532" applyNumberFormat="1" applyFont="1" applyBorder="1" applyAlignment="1">
      <alignment horizontal="right" vertical="top" wrapText="1"/>
    </xf>
    <xf numFmtId="179" fontId="8" fillId="0" borderId="4" xfId="1532" applyNumberFormat="1" applyFont="1" applyBorder="1" applyAlignment="1">
      <alignment horizontal="right" vertical="top"/>
    </xf>
    <xf numFmtId="49" fontId="9" fillId="2" borderId="4" xfId="1272" applyNumberFormat="1" applyFont="1" applyFill="1" applyBorder="1" applyAlignment="1">
      <alignment horizontal="right"/>
    </xf>
    <xf numFmtId="3" fontId="8" fillId="0" borderId="4" xfId="1532" applyNumberFormat="1" applyFont="1" applyBorder="1" applyAlignment="1">
      <alignment vertical="top" wrapText="1"/>
    </xf>
    <xf numFmtId="3" fontId="8" fillId="0" borderId="1" xfId="1532" applyNumberFormat="1" applyFont="1" applyBorder="1" applyAlignment="1">
      <alignment vertical="top" wrapText="1"/>
    </xf>
    <xf numFmtId="3" fontId="8" fillId="0" borderId="4" xfId="1532" applyNumberFormat="1" applyFont="1" applyBorder="1" applyAlignment="1">
      <alignment vertical="top"/>
    </xf>
    <xf numFmtId="168" fontId="8" fillId="0" borderId="4" xfId="1532" applyNumberFormat="1" applyFont="1" applyBorder="1" applyAlignment="1">
      <alignment vertical="top" wrapText="1"/>
    </xf>
    <xf numFmtId="168" fontId="9" fillId="2" borderId="17" xfId="1272" applyNumberFormat="1" applyFont="1" applyFill="1" applyBorder="1" applyAlignment="1">
      <alignment horizontal="right"/>
    </xf>
    <xf numFmtId="175" fontId="9" fillId="2" borderId="17" xfId="1272" applyNumberFormat="1" applyFont="1" applyFill="1" applyBorder="1" applyAlignment="1">
      <alignment horizontal="right"/>
    </xf>
    <xf numFmtId="1" fontId="10" fillId="2" borderId="4" xfId="1272" applyNumberFormat="1" applyFont="1" applyFill="1" applyBorder="1" applyAlignment="1">
      <alignment vertical="center"/>
    </xf>
    <xf numFmtId="187" fontId="10" fillId="2" borderId="4" xfId="1272" applyNumberFormat="1" applyFont="1" applyFill="1" applyBorder="1" applyAlignment="1">
      <alignment horizontal="right"/>
    </xf>
    <xf numFmtId="168" fontId="10" fillId="2" borderId="19" xfId="1272" applyNumberFormat="1" applyFont="1" applyFill="1" applyBorder="1" applyAlignment="1">
      <alignment horizontal="right"/>
    </xf>
    <xf numFmtId="175" fontId="10" fillId="2" borderId="19" xfId="1272" applyNumberFormat="1" applyFont="1" applyFill="1" applyBorder="1" applyAlignment="1">
      <alignment horizontal="right"/>
    </xf>
    <xf numFmtId="168" fontId="10" fillId="2" borderId="5" xfId="1272" applyNumberFormat="1" applyFont="1" applyFill="1" applyBorder="1" applyAlignment="1">
      <alignment horizontal="right"/>
    </xf>
    <xf numFmtId="187" fontId="10" fillId="2" borderId="17" xfId="1272" applyNumberFormat="1" applyFont="1" applyFill="1" applyBorder="1" applyAlignment="1">
      <alignment horizontal="right"/>
    </xf>
    <xf numFmtId="187" fontId="10" fillId="2" borderId="19" xfId="1272" applyNumberFormat="1" applyFont="1" applyFill="1" applyBorder="1" applyAlignment="1">
      <alignment horizontal="right"/>
    </xf>
    <xf numFmtId="0" fontId="10" fillId="2" borderId="4" xfId="1272" applyFont="1" applyFill="1" applyBorder="1" applyAlignment="1">
      <alignment horizontal="center" vertical="center" wrapText="1"/>
    </xf>
    <xf numFmtId="0" fontId="10" fillId="2" borderId="26" xfId="1272" applyFont="1" applyFill="1" applyBorder="1" applyAlignment="1">
      <alignment horizontal="center" vertical="center" wrapText="1"/>
    </xf>
    <xf numFmtId="3" fontId="29" fillId="0" borderId="0" xfId="1272" applyNumberFormat="1" applyFont="1" applyFill="1" applyBorder="1" applyAlignment="1">
      <alignment horizontal="right" vertical="center"/>
    </xf>
    <xf numFmtId="3" fontId="33" fillId="0" borderId="0" xfId="1272" applyNumberFormat="1" applyFont="1" applyFill="1" applyBorder="1" applyAlignment="1">
      <alignment horizontal="right" vertical="center"/>
    </xf>
    <xf numFmtId="198" fontId="9" fillId="2" borderId="4" xfId="1272" applyNumberFormat="1" applyFont="1" applyFill="1" applyBorder="1" applyAlignment="1">
      <alignment horizontal="right"/>
    </xf>
    <xf numFmtId="175" fontId="9" fillId="2" borderId="5" xfId="1272" applyNumberFormat="1" applyFont="1" applyFill="1" applyBorder="1" applyAlignment="1">
      <alignment horizontal="right"/>
    </xf>
    <xf numFmtId="187" fontId="9" fillId="2" borderId="11" xfId="1272" applyNumberFormat="1" applyFont="1" applyFill="1" applyBorder="1" applyAlignment="1">
      <alignment horizontal="right"/>
    </xf>
    <xf numFmtId="198" fontId="9" fillId="2" borderId="5" xfId="1272" applyNumberFormat="1" applyFont="1" applyFill="1" applyBorder="1" applyAlignment="1">
      <alignment horizontal="right"/>
    </xf>
    <xf numFmtId="175" fontId="9" fillId="2" borderId="6" xfId="1272" applyNumberFormat="1" applyFont="1" applyFill="1" applyBorder="1" applyAlignment="1">
      <alignment horizontal="right"/>
    </xf>
    <xf numFmtId="198" fontId="9" fillId="2" borderId="12" xfId="1272" applyNumberFormat="1" applyFont="1" applyFill="1" applyBorder="1" applyAlignment="1">
      <alignment horizontal="right"/>
    </xf>
    <xf numFmtId="0" fontId="9" fillId="2" borderId="5" xfId="1272" applyFont="1" applyFill="1" applyBorder="1" applyAlignment="1">
      <alignment horizontal="right"/>
    </xf>
    <xf numFmtId="187" fontId="9" fillId="2" borderId="18" xfId="1272" applyNumberFormat="1" applyFont="1" applyFill="1" applyBorder="1" applyAlignment="1">
      <alignment horizontal="right"/>
    </xf>
    <xf numFmtId="198" fontId="10" fillId="2" borderId="4" xfId="1272" applyNumberFormat="1" applyFont="1" applyFill="1" applyBorder="1" applyAlignment="1">
      <alignment horizontal="right"/>
    </xf>
    <xf numFmtId="198" fontId="10" fillId="2" borderId="26" xfId="1272" applyNumberFormat="1" applyFont="1" applyFill="1" applyBorder="1" applyAlignment="1">
      <alignment horizontal="right"/>
    </xf>
    <xf numFmtId="198" fontId="10" fillId="2" borderId="21" xfId="1272" applyNumberFormat="1" applyFont="1" applyFill="1" applyBorder="1" applyAlignment="1">
      <alignment horizontal="right"/>
    </xf>
    <xf numFmtId="199" fontId="9" fillId="2" borderId="4" xfId="1272" applyNumberFormat="1" applyFont="1" applyFill="1" applyBorder="1" applyAlignment="1">
      <alignment horizontal="right"/>
    </xf>
    <xf numFmtId="199" fontId="9" fillId="2" borderId="12" xfId="1272" applyNumberFormat="1" applyFont="1" applyFill="1" applyBorder="1" applyAlignment="1">
      <alignment horizontal="right"/>
    </xf>
    <xf numFmtId="199" fontId="10" fillId="2" borderId="4" xfId="1272" applyNumberFormat="1" applyFont="1" applyFill="1" applyBorder="1" applyAlignment="1">
      <alignment horizontal="right"/>
    </xf>
    <xf numFmtId="199" fontId="10" fillId="2" borderId="26" xfId="1272" applyNumberFormat="1" applyFont="1" applyFill="1" applyBorder="1" applyAlignment="1">
      <alignment horizontal="right"/>
    </xf>
    <xf numFmtId="192" fontId="10" fillId="2" borderId="12" xfId="1272" applyNumberFormat="1" applyFont="1" applyFill="1" applyBorder="1" applyAlignment="1">
      <alignment horizontal="right"/>
    </xf>
    <xf numFmtId="49" fontId="10" fillId="2" borderId="26" xfId="1272" applyNumberFormat="1" applyFont="1" applyFill="1" applyBorder="1" applyAlignment="1">
      <alignment vertical="center"/>
    </xf>
    <xf numFmtId="192" fontId="9" fillId="2" borderId="5" xfId="1272" applyNumberFormat="1" applyFont="1" applyFill="1" applyBorder="1" applyAlignment="1">
      <alignment horizontal="right"/>
    </xf>
    <xf numFmtId="49" fontId="90" fillId="2" borderId="26" xfId="1272" applyNumberFormat="1" applyFont="1" applyFill="1" applyBorder="1" applyAlignment="1">
      <alignment horizontal="center" vertical="center"/>
    </xf>
    <xf numFmtId="0" fontId="8" fillId="0" borderId="0" xfId="1272" applyNumberFormat="1" applyFont="1" applyFill="1" applyBorder="1" applyAlignment="1">
      <alignment vertical="top"/>
    </xf>
    <xf numFmtId="187" fontId="8" fillId="0" borderId="0" xfId="1272" applyNumberFormat="1" applyFont="1" applyFill="1" applyBorder="1" applyAlignment="1">
      <alignment vertical="top"/>
    </xf>
    <xf numFmtId="0" fontId="9" fillId="2" borderId="0" xfId="1272" applyFont="1" applyFill="1" applyAlignment="1">
      <alignment vertical="top"/>
    </xf>
    <xf numFmtId="168" fontId="9" fillId="2" borderId="4" xfId="1272" applyNumberFormat="1" applyFont="1" applyFill="1" applyBorder="1" applyAlignment="1">
      <alignment horizontal="right" vertical="top"/>
    </xf>
    <xf numFmtId="175" fontId="9" fillId="2" borderId="4" xfId="1272" applyNumberFormat="1" applyFont="1" applyFill="1" applyBorder="1" applyAlignment="1">
      <alignment horizontal="right" vertical="top"/>
    </xf>
    <xf numFmtId="187" fontId="9" fillId="2" borderId="4" xfId="1272" applyNumberFormat="1" applyFont="1" applyFill="1" applyBorder="1" applyAlignment="1">
      <alignment horizontal="right" vertical="top"/>
    </xf>
    <xf numFmtId="0" fontId="9" fillId="2" borderId="4" xfId="1272" applyFont="1" applyFill="1" applyBorder="1" applyAlignment="1">
      <alignment horizontal="right" vertical="top"/>
    </xf>
    <xf numFmtId="49" fontId="9" fillId="2" borderId="4" xfId="1272" applyNumberFormat="1" applyFont="1" applyFill="1" applyBorder="1" applyAlignment="1">
      <alignment horizontal="left" vertical="top"/>
    </xf>
    <xf numFmtId="168" fontId="9" fillId="2" borderId="12" xfId="1272" applyNumberFormat="1" applyFont="1" applyFill="1" applyBorder="1" applyAlignment="1">
      <alignment horizontal="right" vertical="top"/>
    </xf>
    <xf numFmtId="175" fontId="9" fillId="2" borderId="12" xfId="1272" applyNumberFormat="1" applyFont="1" applyFill="1" applyBorder="1" applyAlignment="1">
      <alignment horizontal="right" vertical="top"/>
    </xf>
    <xf numFmtId="187" fontId="9" fillId="2" borderId="12" xfId="1272" applyNumberFormat="1" applyFont="1" applyFill="1" applyBorder="1" applyAlignment="1">
      <alignment horizontal="right" vertical="top"/>
    </xf>
    <xf numFmtId="0" fontId="9" fillId="2" borderId="12" xfId="1272" applyFont="1" applyFill="1" applyBorder="1" applyAlignment="1">
      <alignment horizontal="right" vertical="top"/>
    </xf>
    <xf numFmtId="49" fontId="9" fillId="2" borderId="12" xfId="1272" applyNumberFormat="1" applyFont="1" applyFill="1" applyBorder="1" applyAlignment="1">
      <alignment horizontal="left" vertical="top"/>
    </xf>
    <xf numFmtId="0" fontId="10" fillId="2" borderId="0" xfId="1272" applyFont="1" applyFill="1" applyAlignment="1">
      <alignment vertical="top"/>
    </xf>
    <xf numFmtId="168" fontId="10" fillId="2" borderId="12" xfId="1272" applyNumberFormat="1" applyFont="1" applyFill="1" applyBorder="1" applyAlignment="1">
      <alignment horizontal="right" vertical="top"/>
    </xf>
    <xf numFmtId="175" fontId="10" fillId="2" borderId="12" xfId="1272" applyNumberFormat="1" applyFont="1" applyFill="1" applyBorder="1" applyAlignment="1">
      <alignment horizontal="right" vertical="top"/>
    </xf>
    <xf numFmtId="187" fontId="10" fillId="2" borderId="12" xfId="1272" applyNumberFormat="1" applyFont="1" applyFill="1" applyBorder="1" applyAlignment="1">
      <alignment horizontal="right" vertical="top"/>
    </xf>
    <xf numFmtId="187" fontId="10" fillId="2" borderId="26" xfId="1272" applyNumberFormat="1" applyFont="1" applyFill="1" applyBorder="1" applyAlignment="1">
      <alignment horizontal="right" vertical="top"/>
    </xf>
    <xf numFmtId="175" fontId="10" fillId="2" borderId="26" xfId="1272" applyNumberFormat="1" applyFont="1" applyFill="1" applyBorder="1" applyAlignment="1">
      <alignment horizontal="right" vertical="top"/>
    </xf>
    <xf numFmtId="0" fontId="10" fillId="2" borderId="26" xfId="1272" applyFont="1" applyFill="1" applyBorder="1" applyAlignment="1">
      <alignment horizontal="right" vertical="top"/>
    </xf>
    <xf numFmtId="49" fontId="10" fillId="2" borderId="26" xfId="1272" applyNumberFormat="1" applyFont="1" applyFill="1" applyBorder="1" applyAlignment="1">
      <alignment horizontal="left" vertical="top"/>
    </xf>
    <xf numFmtId="168" fontId="10" fillId="2" borderId="26" xfId="1272" applyNumberFormat="1" applyFont="1" applyFill="1" applyBorder="1" applyAlignment="1">
      <alignment horizontal="right" vertical="top"/>
    </xf>
    <xf numFmtId="0" fontId="10" fillId="2" borderId="26" xfId="1272" applyFont="1" applyFill="1" applyBorder="1" applyAlignment="1">
      <alignment horizontal="center" vertical="top" wrapText="1"/>
    </xf>
    <xf numFmtId="49" fontId="10" fillId="2" borderId="26" xfId="1272" applyNumberFormat="1" applyFont="1" applyFill="1" applyBorder="1" applyAlignment="1">
      <alignment horizontal="center" vertical="top" wrapText="1"/>
    </xf>
    <xf numFmtId="49" fontId="10" fillId="2" borderId="26" xfId="1272" applyNumberFormat="1" applyFont="1" applyFill="1" applyBorder="1" applyAlignment="1">
      <alignment horizontal="center" wrapText="1"/>
    </xf>
    <xf numFmtId="197" fontId="8" fillId="0" borderId="0" xfId="1272" applyNumberFormat="1" applyFont="1" applyFill="1" applyBorder="1" applyAlignment="1"/>
    <xf numFmtId="197" fontId="9" fillId="0" borderId="4" xfId="1272" applyNumberFormat="1" applyFont="1" applyFill="1" applyBorder="1" applyAlignment="1">
      <alignment horizontal="right"/>
    </xf>
    <xf numFmtId="197" fontId="9" fillId="2" borderId="4" xfId="1272" applyNumberFormat="1" applyFont="1" applyFill="1" applyBorder="1" applyAlignment="1">
      <alignment horizontal="right"/>
    </xf>
    <xf numFmtId="197" fontId="9" fillId="2" borderId="12" xfId="1272" applyNumberFormat="1" applyFont="1" applyFill="1" applyBorder="1" applyAlignment="1">
      <alignment horizontal="right"/>
    </xf>
    <xf numFmtId="197" fontId="10" fillId="2" borderId="4" xfId="1272" applyNumberFormat="1" applyFont="1" applyFill="1" applyBorder="1" applyAlignment="1">
      <alignment horizontal="right"/>
    </xf>
    <xf numFmtId="197" fontId="10" fillId="2" borderId="12" xfId="1272" applyNumberFormat="1" applyFont="1" applyFill="1" applyBorder="1" applyAlignment="1">
      <alignment horizontal="right"/>
    </xf>
    <xf numFmtId="197" fontId="10" fillId="2" borderId="26" xfId="1272" applyNumberFormat="1" applyFont="1" applyFill="1" applyBorder="1" applyAlignment="1">
      <alignment horizontal="right"/>
    </xf>
    <xf numFmtId="0" fontId="10" fillId="2" borderId="4" xfId="1272" applyFont="1" applyFill="1" applyBorder="1" applyAlignment="1">
      <alignment horizontal="right"/>
    </xf>
    <xf numFmtId="175" fontId="10" fillId="2" borderId="4" xfId="1272" applyNumberFormat="1" applyFont="1" applyFill="1" applyBorder="1" applyAlignment="1">
      <alignment horizontal="right"/>
    </xf>
    <xf numFmtId="187" fontId="8" fillId="0" borderId="0" xfId="1272" applyNumberFormat="1" applyFont="1" applyFill="1" applyBorder="1" applyAlignment="1"/>
    <xf numFmtId="3" fontId="33" fillId="0" borderId="0" xfId="1272" applyNumberFormat="1" applyFont="1" applyFill="1" applyBorder="1" applyAlignment="1">
      <alignment horizontal="justify" vertical="center"/>
    </xf>
    <xf numFmtId="175" fontId="9" fillId="0" borderId="4" xfId="1272" applyNumberFormat="1" applyFont="1" applyFill="1" applyBorder="1" applyAlignment="1">
      <alignment horizontal="right"/>
    </xf>
    <xf numFmtId="175" fontId="10" fillId="2" borderId="25" xfId="1272" applyNumberFormat="1" applyFont="1" applyFill="1" applyBorder="1" applyAlignment="1">
      <alignment horizontal="right"/>
    </xf>
    <xf numFmtId="3" fontId="9" fillId="2" borderId="0" xfId="1272" applyNumberFormat="1" applyFont="1" applyFill="1" applyAlignment="1">
      <alignment vertical="center"/>
    </xf>
    <xf numFmtId="3" fontId="9" fillId="0" borderId="4" xfId="1272" applyNumberFormat="1" applyFont="1" applyFill="1" applyBorder="1" applyAlignment="1">
      <alignment horizontal="right"/>
    </xf>
    <xf numFmtId="168" fontId="9" fillId="0" borderId="5" xfId="1272" applyNumberFormat="1" applyFont="1" applyFill="1" applyBorder="1" applyAlignment="1">
      <alignment horizontal="right"/>
    </xf>
    <xf numFmtId="3" fontId="9" fillId="0" borderId="5" xfId="1272" applyNumberFormat="1" applyFont="1" applyFill="1" applyBorder="1" applyAlignment="1">
      <alignment horizontal="right"/>
    </xf>
    <xf numFmtId="175" fontId="9" fillId="0" borderId="5" xfId="1272" applyNumberFormat="1" applyFont="1" applyFill="1" applyBorder="1" applyAlignment="1">
      <alignment horizontal="right"/>
    </xf>
    <xf numFmtId="49" fontId="9" fillId="0" borderId="5" xfId="1272" applyNumberFormat="1" applyFont="1" applyFill="1" applyBorder="1" applyAlignment="1">
      <alignment horizontal="left"/>
    </xf>
    <xf numFmtId="3" fontId="10" fillId="0" borderId="4" xfId="1272" applyNumberFormat="1" applyFont="1" applyFill="1" applyBorder="1" applyAlignment="1">
      <alignment horizontal="right"/>
    </xf>
    <xf numFmtId="3" fontId="10" fillId="0" borderId="12" xfId="1272" applyNumberFormat="1" applyFont="1" applyFill="1" applyBorder="1" applyAlignment="1">
      <alignment horizontal="right"/>
    </xf>
    <xf numFmtId="3" fontId="10" fillId="0" borderId="4" xfId="1533" applyNumberFormat="1" applyFont="1" applyFill="1" applyBorder="1" applyAlignment="1">
      <alignment horizontal="right"/>
    </xf>
    <xf numFmtId="3" fontId="10" fillId="0" borderId="22" xfId="1533" applyNumberFormat="1" applyFont="1" applyFill="1" applyBorder="1" applyAlignment="1">
      <alignment horizontal="right"/>
    </xf>
    <xf numFmtId="49" fontId="10" fillId="0" borderId="21" xfId="1272" applyNumberFormat="1" applyFont="1" applyFill="1" applyBorder="1" applyAlignment="1">
      <alignment horizontal="center"/>
    </xf>
    <xf numFmtId="49" fontId="10" fillId="0" borderId="4" xfId="1272" applyNumberFormat="1" applyFont="1" applyFill="1" applyBorder="1" applyAlignment="1">
      <alignment horizontal="center"/>
    </xf>
    <xf numFmtId="3" fontId="8" fillId="0" borderId="0" xfId="1533" applyNumberFormat="1" applyFont="1" applyFill="1" applyBorder="1" applyAlignment="1">
      <alignment horizontal="center"/>
    </xf>
    <xf numFmtId="168" fontId="9" fillId="0" borderId="0" xfId="1272" applyNumberFormat="1" applyFont="1" applyFill="1" applyBorder="1" applyAlignment="1">
      <alignment horizontal="center"/>
    </xf>
    <xf numFmtId="3" fontId="8" fillId="0" borderId="0" xfId="1534" applyNumberFormat="1" applyFont="1" applyFill="1" applyBorder="1" applyAlignment="1">
      <alignment horizontal="center"/>
    </xf>
    <xf numFmtId="3" fontId="8" fillId="0" borderId="4" xfId="1533" applyNumberFormat="1" applyFont="1" applyFill="1" applyBorder="1" applyAlignment="1">
      <alignment horizontal="center"/>
    </xf>
    <xf numFmtId="168" fontId="9" fillId="0" borderId="4" xfId="1272" applyNumberFormat="1" applyFont="1" applyFill="1" applyBorder="1" applyAlignment="1">
      <alignment horizontal="center"/>
    </xf>
    <xf numFmtId="3" fontId="8" fillId="0" borderId="4" xfId="1534" applyNumberFormat="1" applyFont="1" applyFill="1" applyBorder="1" applyAlignment="1">
      <alignment horizontal="center"/>
    </xf>
    <xf numFmtId="168" fontId="9" fillId="2" borderId="4" xfId="1272" applyNumberFormat="1" applyFont="1" applyFill="1" applyBorder="1" applyAlignment="1">
      <alignment horizontal="center"/>
    </xf>
    <xf numFmtId="3" fontId="8" fillId="0" borderId="5" xfId="1533" applyNumberFormat="1" applyFont="1" applyFill="1" applyBorder="1" applyAlignment="1">
      <alignment horizontal="center"/>
    </xf>
    <xf numFmtId="168" fontId="9" fillId="2" borderId="12" xfId="1272" applyNumberFormat="1" applyFont="1" applyFill="1" applyBorder="1" applyAlignment="1">
      <alignment horizontal="center"/>
    </xf>
    <xf numFmtId="3" fontId="8" fillId="0" borderId="5" xfId="1534" applyNumberFormat="1" applyFont="1" applyFill="1" applyBorder="1" applyAlignment="1">
      <alignment horizontal="center"/>
    </xf>
    <xf numFmtId="3" fontId="12" fillId="0" borderId="4" xfId="1534" applyNumberFormat="1" applyFont="1" applyFill="1" applyBorder="1" applyAlignment="1">
      <alignment horizontal="center"/>
    </xf>
    <xf numFmtId="168" fontId="10" fillId="2" borderId="26" xfId="1272" applyNumberFormat="1" applyFont="1" applyFill="1" applyBorder="1" applyAlignment="1">
      <alignment horizontal="center"/>
    </xf>
    <xf numFmtId="3" fontId="4" fillId="0" borderId="4" xfId="1534" applyNumberFormat="1" applyFont="1" applyFill="1" applyBorder="1" applyAlignment="1">
      <alignment horizontal="center"/>
    </xf>
    <xf numFmtId="49" fontId="10" fillId="2" borderId="4" xfId="1272" applyNumberFormat="1" applyFont="1" applyFill="1" applyBorder="1" applyAlignment="1">
      <alignment horizontal="center"/>
    </xf>
    <xf numFmtId="3" fontId="9" fillId="2" borderId="4" xfId="1272" applyNumberFormat="1" applyFont="1" applyFill="1" applyBorder="1" applyAlignment="1">
      <alignment horizontal="right" vertical="top"/>
    </xf>
    <xf numFmtId="3" fontId="9" fillId="2" borderId="12" xfId="1272" applyNumberFormat="1" applyFont="1" applyFill="1" applyBorder="1" applyAlignment="1">
      <alignment horizontal="right" vertical="top"/>
    </xf>
    <xf numFmtId="168" fontId="10" fillId="2" borderId="4" xfId="1272" applyNumberFormat="1" applyFont="1" applyFill="1" applyBorder="1" applyAlignment="1">
      <alignment horizontal="right" vertical="top"/>
    </xf>
    <xf numFmtId="1" fontId="12" fillId="0" borderId="4" xfId="1535" applyNumberFormat="1" applyFont="1" applyFill="1" applyBorder="1" applyAlignment="1">
      <alignment horizontal="right" vertical="top" wrapText="1"/>
    </xf>
    <xf numFmtId="3" fontId="10" fillId="2" borderId="26" xfId="1272" applyNumberFormat="1" applyFont="1" applyFill="1" applyBorder="1" applyAlignment="1">
      <alignment horizontal="right" vertical="top"/>
    </xf>
    <xf numFmtId="200" fontId="9" fillId="2" borderId="4" xfId="1272" applyNumberFormat="1" applyFont="1" applyFill="1" applyBorder="1" applyAlignment="1">
      <alignment horizontal="right"/>
    </xf>
    <xf numFmtId="200" fontId="9" fillId="2" borderId="12" xfId="1272" applyNumberFormat="1" applyFont="1" applyFill="1" applyBorder="1" applyAlignment="1">
      <alignment horizontal="right"/>
    </xf>
    <xf numFmtId="197" fontId="10" fillId="2" borderId="0" xfId="1272" applyNumberFormat="1" applyFont="1" applyFill="1" applyAlignment="1">
      <alignment vertical="center"/>
    </xf>
    <xf numFmtId="200" fontId="10" fillId="2" borderId="26" xfId="1272" applyNumberFormat="1" applyFont="1" applyFill="1" applyBorder="1" applyAlignment="1">
      <alignment horizontal="right"/>
    </xf>
    <xf numFmtId="0" fontId="23" fillId="2" borderId="0" xfId="1272" applyFont="1" applyFill="1" applyAlignment="1">
      <alignment vertical="center"/>
    </xf>
    <xf numFmtId="191" fontId="9" fillId="2" borderId="26" xfId="1272" applyNumberFormat="1" applyFont="1" applyFill="1" applyBorder="1" applyAlignment="1">
      <alignment horizontal="right"/>
    </xf>
    <xf numFmtId="195" fontId="9" fillId="2" borderId="19" xfId="1272" applyNumberFormat="1" applyFont="1" applyFill="1" applyBorder="1" applyAlignment="1">
      <alignment horizontal="right"/>
    </xf>
    <xf numFmtId="195" fontId="9" fillId="2" borderId="26" xfId="1272" applyNumberFormat="1" applyFont="1" applyFill="1" applyBorder="1" applyAlignment="1">
      <alignment horizontal="right"/>
    </xf>
    <xf numFmtId="49" fontId="92" fillId="2" borderId="26" xfId="1272" applyNumberFormat="1" applyFont="1" applyFill="1" applyBorder="1" applyAlignment="1">
      <alignment horizontal="center"/>
    </xf>
    <xf numFmtId="49" fontId="9" fillId="2" borderId="26" xfId="1272" applyNumberFormat="1" applyFont="1" applyFill="1" applyBorder="1" applyAlignment="1">
      <alignment horizontal="left" vertical="top"/>
    </xf>
    <xf numFmtId="195" fontId="9" fillId="2" borderId="19" xfId="1272" quotePrefix="1" applyNumberFormat="1" applyFont="1" applyFill="1" applyBorder="1" applyAlignment="1">
      <alignment horizontal="right"/>
    </xf>
    <xf numFmtId="175" fontId="9" fillId="2" borderId="26" xfId="1272" applyNumberFormat="1" applyFont="1" applyFill="1" applyBorder="1" applyAlignment="1">
      <alignment horizontal="right"/>
    </xf>
    <xf numFmtId="187" fontId="9" fillId="2" borderId="26" xfId="1272" applyNumberFormat="1" applyFont="1" applyFill="1" applyBorder="1" applyAlignment="1">
      <alignment horizontal="right"/>
    </xf>
    <xf numFmtId="17" fontId="93" fillId="0" borderId="4" xfId="1272" applyNumberFormat="1" applyFont="1" applyFill="1" applyBorder="1" applyAlignment="1">
      <alignment horizontal="center" vertical="center" wrapText="1"/>
    </xf>
    <xf numFmtId="177" fontId="9" fillId="2" borderId="4" xfId="1272" applyNumberFormat="1" applyFont="1" applyFill="1" applyBorder="1" applyAlignment="1"/>
    <xf numFmtId="187" fontId="9" fillId="2" borderId="4" xfId="1272" applyNumberFormat="1" applyFont="1" applyFill="1" applyBorder="1" applyAlignment="1"/>
    <xf numFmtId="187" fontId="9" fillId="2" borderId="12" xfId="1272" applyNumberFormat="1" applyFont="1" applyFill="1" applyBorder="1" applyAlignment="1"/>
    <xf numFmtId="177" fontId="10" fillId="2" borderId="4" xfId="1272" applyNumberFormat="1" applyFont="1" applyFill="1" applyBorder="1" applyAlignment="1"/>
    <xf numFmtId="49" fontId="9" fillId="2" borderId="26" xfId="1272" applyNumberFormat="1" applyFont="1" applyFill="1" applyBorder="1" applyAlignment="1">
      <alignment horizontal="center" vertical="center"/>
    </xf>
    <xf numFmtId="49" fontId="9" fillId="2" borderId="26" xfId="1272" applyNumberFormat="1" applyFont="1" applyFill="1" applyBorder="1" applyAlignment="1">
      <alignment horizontal="left" wrapText="1"/>
    </xf>
    <xf numFmtId="49" fontId="10" fillId="2" borderId="0" xfId="1272" applyNumberFormat="1" applyFont="1" applyFill="1" applyBorder="1" applyAlignment="1">
      <alignment horizontal="left"/>
    </xf>
    <xf numFmtId="49" fontId="10" fillId="2" borderId="0" xfId="1272" applyNumberFormat="1" applyFont="1" applyFill="1" applyAlignment="1">
      <alignment horizontal="left"/>
    </xf>
    <xf numFmtId="49" fontId="10" fillId="2" borderId="21" xfId="1272" applyNumberFormat="1" applyFont="1" applyFill="1" applyBorder="1" applyAlignment="1">
      <alignment horizontal="center"/>
    </xf>
    <xf numFmtId="49" fontId="10" fillId="2" borderId="12" xfId="1272" applyNumberFormat="1" applyFont="1" applyFill="1" applyBorder="1" applyAlignment="1">
      <alignment horizontal="center" vertical="center" wrapText="1"/>
    </xf>
    <xf numFmtId="49" fontId="10" fillId="2" borderId="25" xfId="1272" applyNumberFormat="1" applyFont="1" applyFill="1" applyBorder="1" applyAlignment="1">
      <alignment horizontal="center" vertical="center" wrapText="1"/>
    </xf>
    <xf numFmtId="49" fontId="10" fillId="2" borderId="19" xfId="1272" applyNumberFormat="1" applyFont="1" applyFill="1" applyBorder="1" applyAlignment="1">
      <alignment horizontal="center" vertical="center" wrapText="1"/>
    </xf>
    <xf numFmtId="49" fontId="10" fillId="2" borderId="0" xfId="1272" applyNumberFormat="1" applyFont="1" applyFill="1" applyAlignment="1">
      <alignment horizontal="left" wrapText="1"/>
    </xf>
    <xf numFmtId="49" fontId="10" fillId="2" borderId="12" xfId="1272" applyNumberFormat="1" applyFont="1" applyFill="1" applyBorder="1" applyAlignment="1">
      <alignment horizontal="center" vertical="center"/>
    </xf>
    <xf numFmtId="49" fontId="10" fillId="2" borderId="25" xfId="1272" applyNumberFormat="1" applyFont="1" applyFill="1" applyBorder="1" applyAlignment="1">
      <alignment horizontal="center" vertical="center"/>
    </xf>
    <xf numFmtId="49" fontId="9" fillId="2" borderId="0" xfId="1272" applyNumberFormat="1" applyFont="1" applyFill="1" applyAlignment="1">
      <alignment horizontal="left"/>
    </xf>
    <xf numFmtId="49" fontId="10" fillId="2" borderId="4" xfId="1272" applyNumberFormat="1" applyFont="1" applyFill="1" applyBorder="1" applyAlignment="1">
      <alignment horizontal="center" vertical="center" wrapText="1"/>
    </xf>
    <xf numFmtId="0" fontId="10" fillId="2" borderId="12" xfId="1272" applyFont="1" applyFill="1" applyBorder="1" applyAlignment="1">
      <alignment horizontal="center" vertical="center" wrapText="1"/>
    </xf>
    <xf numFmtId="0" fontId="10" fillId="2" borderId="19" xfId="1272" applyFont="1" applyFill="1" applyBorder="1" applyAlignment="1">
      <alignment horizontal="center" vertical="center" wrapText="1"/>
    </xf>
    <xf numFmtId="49" fontId="10" fillId="2" borderId="12" xfId="1272" applyNumberFormat="1" applyFont="1" applyFill="1" applyBorder="1" applyAlignment="1">
      <alignment horizontal="center" vertical="top" wrapText="1"/>
    </xf>
    <xf numFmtId="0" fontId="9" fillId="2" borderId="0" xfId="1272" applyFont="1" applyFill="1" applyBorder="1" applyAlignment="1">
      <alignment horizontal="left" wrapText="1"/>
    </xf>
    <xf numFmtId="0" fontId="10" fillId="2" borderId="0" xfId="1272" applyFont="1" applyFill="1" applyBorder="1" applyAlignment="1">
      <alignment horizontal="left" wrapText="1"/>
    </xf>
    <xf numFmtId="49" fontId="10" fillId="2" borderId="0" xfId="1272" applyNumberFormat="1" applyFont="1" applyFill="1" applyAlignment="1">
      <alignment horizontal="left"/>
    </xf>
    <xf numFmtId="49" fontId="10" fillId="2" borderId="21" xfId="1272" applyNumberFormat="1" applyFont="1" applyFill="1" applyBorder="1" applyAlignment="1">
      <alignment horizontal="center"/>
    </xf>
    <xf numFmtId="49" fontId="10" fillId="2" borderId="0" xfId="1272" applyNumberFormat="1" applyFont="1" applyFill="1" applyAlignment="1">
      <alignment horizontal="left" wrapText="1"/>
    </xf>
    <xf numFmtId="49" fontId="10" fillId="2" borderId="4" xfId="1272" applyNumberFormat="1" applyFont="1" applyFill="1" applyBorder="1" applyAlignment="1">
      <alignment horizontal="center" vertical="center"/>
    </xf>
    <xf numFmtId="168" fontId="10" fillId="2" borderId="0" xfId="1272" applyNumberFormat="1" applyFont="1" applyFill="1" applyAlignment="1">
      <alignment vertical="center"/>
    </xf>
    <xf numFmtId="201" fontId="8" fillId="0" borderId="0" xfId="1272" applyNumberFormat="1" applyFont="1" applyFill="1" applyBorder="1" applyAlignment="1"/>
    <xf numFmtId="3" fontId="9" fillId="2" borderId="0" xfId="1272" applyNumberFormat="1" applyFont="1" applyFill="1" applyBorder="1" applyAlignment="1">
      <alignment horizontal="right"/>
    </xf>
    <xf numFmtId="3" fontId="11" fillId="0" borderId="4" xfId="1272" applyNumberFormat="1" applyFont="1" applyFill="1" applyBorder="1" applyAlignment="1">
      <alignment horizontal="right" vertical="center"/>
    </xf>
    <xf numFmtId="0" fontId="11" fillId="0" borderId="4" xfId="1272" applyNumberFormat="1" applyFont="1" applyFill="1" applyBorder="1" applyAlignment="1">
      <alignment horizontal="right" vertical="center"/>
    </xf>
    <xf numFmtId="17" fontId="11" fillId="10" borderId="4" xfId="1272" applyNumberFormat="1" applyFont="1" applyFill="1" applyBorder="1" applyAlignment="1">
      <alignment horizontal="left" vertical="center"/>
    </xf>
    <xf numFmtId="3" fontId="18" fillId="0" borderId="4" xfId="1272" applyNumberFormat="1" applyFont="1" applyFill="1" applyBorder="1" applyAlignment="1">
      <alignment horizontal="right" vertical="center"/>
    </xf>
    <xf numFmtId="0" fontId="18" fillId="10" borderId="4" xfId="1272" applyNumberFormat="1" applyFont="1" applyFill="1" applyBorder="1" applyAlignment="1">
      <alignment vertical="center"/>
    </xf>
    <xf numFmtId="3" fontId="18" fillId="10" borderId="4" xfId="1272" applyNumberFormat="1" applyFont="1" applyFill="1" applyBorder="1" applyAlignment="1">
      <alignment horizontal="right" vertical="center"/>
    </xf>
    <xf numFmtId="0" fontId="18" fillId="10" borderId="4" xfId="1272" applyNumberFormat="1" applyFont="1" applyFill="1" applyBorder="1" applyAlignment="1">
      <alignment horizontal="right" vertical="center"/>
    </xf>
    <xf numFmtId="49" fontId="10" fillId="2" borderId="5" xfId="1272" applyNumberFormat="1" applyFont="1" applyFill="1" applyBorder="1" applyAlignment="1">
      <alignment horizontal="center" wrapText="1"/>
    </xf>
    <xf numFmtId="168" fontId="10" fillId="0" borderId="12" xfId="1272" applyNumberFormat="1" applyFont="1" applyFill="1" applyBorder="1" applyAlignment="1">
      <alignment horizontal="right"/>
    </xf>
    <xf numFmtId="3" fontId="9" fillId="2" borderId="0" xfId="1272" applyNumberFormat="1" applyFont="1" applyFill="1" applyAlignment="1">
      <alignment vertical="top"/>
    </xf>
    <xf numFmtId="2" fontId="32" fillId="0" borderId="13" xfId="1272" applyNumberFormat="1" applyFont="1" applyFill="1" applyBorder="1" applyAlignment="1">
      <alignment horizontal="right" vertical="top"/>
    </xf>
    <xf numFmtId="193" fontId="32" fillId="0" borderId="13" xfId="1272" applyNumberFormat="1" applyFont="1" applyFill="1" applyBorder="1" applyAlignment="1">
      <alignment horizontal="right" vertical="top"/>
    </xf>
    <xf numFmtId="4" fontId="32" fillId="0" borderId="13" xfId="1272" applyNumberFormat="1" applyFont="1" applyFill="1" applyBorder="1" applyAlignment="1">
      <alignment horizontal="right" vertical="top"/>
    </xf>
    <xf numFmtId="4" fontId="32" fillId="0" borderId="13" xfId="1272" applyNumberFormat="1" applyFont="1" applyFill="1" applyBorder="1" applyAlignment="1">
      <alignment horizontal="center" vertical="top"/>
    </xf>
    <xf numFmtId="3" fontId="32" fillId="0" borderId="13" xfId="1272" applyNumberFormat="1" applyFont="1" applyFill="1" applyBorder="1" applyAlignment="1">
      <alignment horizontal="right" vertical="top"/>
    </xf>
    <xf numFmtId="2" fontId="94" fillId="0" borderId="13" xfId="1272" applyNumberFormat="1" applyFont="1" applyBorder="1" applyAlignment="1">
      <alignment vertical="top"/>
    </xf>
    <xf numFmtId="0" fontId="32" fillId="0" borderId="13" xfId="1272" applyNumberFormat="1" applyFont="1" applyFill="1" applyBorder="1" applyAlignment="1">
      <alignment horizontal="center" vertical="top"/>
    </xf>
    <xf numFmtId="2" fontId="9" fillId="2" borderId="0" xfId="1272" applyNumberFormat="1" applyFont="1" applyFill="1" applyAlignment="1">
      <alignment vertical="top"/>
    </xf>
    <xf numFmtId="0" fontId="9" fillId="0" borderId="0" xfId="1272" applyFont="1" applyFill="1" applyAlignment="1">
      <alignment vertical="top"/>
    </xf>
    <xf numFmtId="0" fontId="10" fillId="2" borderId="12" xfId="1272" applyFont="1" applyFill="1" applyBorder="1" applyAlignment="1">
      <alignment horizontal="center" vertical="top" wrapText="1"/>
    </xf>
    <xf numFmtId="194" fontId="9" fillId="0" borderId="4" xfId="1272" applyNumberFormat="1" applyFont="1" applyFill="1" applyBorder="1" applyAlignment="1">
      <alignment horizontal="right"/>
    </xf>
    <xf numFmtId="49" fontId="10" fillId="2" borderId="0" xfId="1272" applyNumberFormat="1" applyFont="1" applyFill="1" applyAlignment="1"/>
    <xf numFmtId="49" fontId="9" fillId="2" borderId="72" xfId="1272" applyNumberFormat="1" applyFont="1" applyFill="1" applyBorder="1" applyAlignment="1">
      <alignment horizontal="left"/>
    </xf>
    <xf numFmtId="174" fontId="9" fillId="2" borderId="0" xfId="1272" applyNumberFormat="1" applyFont="1" applyFill="1" applyAlignment="1">
      <alignment vertical="center"/>
    </xf>
    <xf numFmtId="3" fontId="9" fillId="2" borderId="26" xfId="1272" applyNumberFormat="1" applyFont="1" applyFill="1" applyBorder="1" applyAlignment="1">
      <alignment horizontal="right"/>
    </xf>
    <xf numFmtId="169" fontId="3" fillId="0" borderId="7" xfId="1" applyNumberFormat="1" applyFont="1" applyFill="1" applyBorder="1" applyAlignment="1">
      <alignment vertical="top" wrapText="1"/>
    </xf>
    <xf numFmtId="169" fontId="3" fillId="0" borderId="8" xfId="1" applyNumberFormat="1" applyFont="1" applyFill="1" applyBorder="1" applyAlignment="1">
      <alignment vertical="top" wrapText="1"/>
    </xf>
    <xf numFmtId="43" fontId="3" fillId="0" borderId="73" xfId="1" applyFont="1" applyFill="1" applyBorder="1" applyAlignment="1">
      <alignment vertical="top" wrapText="1"/>
    </xf>
    <xf numFmtId="169" fontId="8" fillId="0" borderId="5" xfId="1" applyNumberFormat="1" applyFont="1" applyFill="1" applyBorder="1" applyAlignment="1"/>
    <xf numFmtId="169" fontId="9" fillId="0" borderId="7" xfId="1" applyNumberFormat="1" applyFont="1" applyFill="1" applyBorder="1" applyAlignment="1"/>
    <xf numFmtId="169" fontId="8" fillId="0" borderId="7" xfId="1" applyNumberFormat="1" applyFont="1" applyFill="1" applyBorder="1" applyAlignment="1"/>
    <xf numFmtId="4" fontId="11" fillId="0" borderId="0" xfId="0" applyNumberFormat="1" applyFont="1" applyFill="1" applyBorder="1"/>
    <xf numFmtId="169" fontId="3" fillId="0" borderId="5" xfId="1" applyNumberFormat="1" applyFont="1" applyFill="1" applyBorder="1" applyAlignment="1">
      <alignment vertical="top" wrapText="1"/>
    </xf>
    <xf numFmtId="169" fontId="3" fillId="0" borderId="5" xfId="1" applyNumberFormat="1" applyFont="1" applyFill="1" applyBorder="1" applyAlignment="1">
      <alignment vertical="center" wrapText="1"/>
    </xf>
    <xf numFmtId="169" fontId="3" fillId="0" borderId="5" xfId="1" applyNumberFormat="1" applyFont="1" applyFill="1" applyBorder="1" applyAlignment="1">
      <alignment horizontal="right" vertical="center" wrapText="1"/>
    </xf>
    <xf numFmtId="169" fontId="3" fillId="0" borderId="5" xfId="1" applyNumberFormat="1" applyFont="1" applyFill="1" applyBorder="1" applyAlignment="1"/>
    <xf numFmtId="169" fontId="3" fillId="0" borderId="6" xfId="1" applyNumberFormat="1" applyFont="1" applyFill="1" applyBorder="1" applyAlignment="1">
      <alignment vertical="top" wrapText="1"/>
    </xf>
    <xf numFmtId="169" fontId="3" fillId="0" borderId="7" xfId="1" applyNumberFormat="1" applyFont="1" applyFill="1" applyBorder="1" applyAlignment="1"/>
    <xf numFmtId="169" fontId="3" fillId="0" borderId="39" xfId="1" applyNumberFormat="1" applyFont="1" applyFill="1" applyBorder="1" applyAlignment="1">
      <alignment vertical="top" wrapText="1"/>
    </xf>
    <xf numFmtId="169" fontId="3" fillId="0" borderId="7" xfId="1" applyNumberFormat="1" applyFont="1" applyFill="1" applyBorder="1" applyAlignment="1">
      <alignment horizontal="right" vertical="center" wrapText="1"/>
    </xf>
    <xf numFmtId="169" fontId="3" fillId="0" borderId="8" xfId="1" applyNumberFormat="1" applyFont="1" applyFill="1" applyBorder="1" applyAlignment="1"/>
    <xf numFmtId="169" fontId="3" fillId="0" borderId="40" xfId="1" applyNumberFormat="1" applyFont="1" applyFill="1" applyBorder="1" applyAlignment="1">
      <alignment vertical="top" wrapText="1"/>
    </xf>
    <xf numFmtId="169" fontId="3" fillId="0" borderId="8" xfId="1" applyNumberFormat="1" applyFont="1" applyFill="1" applyBorder="1" applyAlignment="1">
      <alignment horizontal="right" vertical="top" wrapText="1"/>
    </xf>
    <xf numFmtId="187" fontId="9" fillId="2" borderId="42" xfId="1272" applyNumberFormat="1" applyFont="1" applyFill="1" applyBorder="1" applyAlignment="1">
      <alignment horizontal="right"/>
    </xf>
    <xf numFmtId="0" fontId="9" fillId="2" borderId="42" xfId="1272" applyFont="1" applyFill="1" applyBorder="1" applyAlignment="1">
      <alignment horizontal="right"/>
    </xf>
    <xf numFmtId="165" fontId="10" fillId="2" borderId="0" xfId="1272" applyNumberFormat="1" applyFont="1" applyFill="1" applyAlignment="1">
      <alignment vertical="center"/>
    </xf>
    <xf numFmtId="195" fontId="9" fillId="2" borderId="42" xfId="1272" applyNumberFormat="1" applyFont="1" applyFill="1" applyBorder="1" applyAlignment="1">
      <alignment horizontal="right"/>
    </xf>
    <xf numFmtId="202" fontId="9" fillId="2" borderId="42" xfId="1272" applyNumberFormat="1" applyFont="1" applyFill="1" applyBorder="1" applyAlignment="1">
      <alignment horizontal="right"/>
    </xf>
    <xf numFmtId="0" fontId="9" fillId="0" borderId="42" xfId="1272" applyFont="1" applyFill="1" applyBorder="1" applyAlignment="1">
      <alignment horizontal="right"/>
    </xf>
    <xf numFmtId="195" fontId="10" fillId="2" borderId="12" xfId="1272" applyNumberFormat="1" applyFont="1" applyFill="1" applyBorder="1" applyAlignment="1">
      <alignment horizontal="right"/>
    </xf>
    <xf numFmtId="0" fontId="10" fillId="2" borderId="12" xfId="1272" applyFont="1" applyFill="1" applyBorder="1" applyAlignment="1">
      <alignment horizontal="right"/>
    </xf>
    <xf numFmtId="202" fontId="10" fillId="2" borderId="12" xfId="1272" applyNumberFormat="1" applyFont="1" applyFill="1" applyBorder="1" applyAlignment="1">
      <alignment horizontal="right"/>
    </xf>
    <xf numFmtId="191" fontId="12" fillId="0" borderId="12" xfId="1272" applyNumberFormat="1" applyFont="1" applyFill="1" applyBorder="1" applyAlignment="1">
      <alignment horizontal="right"/>
    </xf>
    <xf numFmtId="168" fontId="12" fillId="0" borderId="12" xfId="1272" applyNumberFormat="1" applyFont="1" applyFill="1" applyBorder="1" applyAlignment="1">
      <alignment horizontal="right"/>
    </xf>
    <xf numFmtId="195" fontId="10" fillId="2" borderId="26" xfId="1272" applyNumberFormat="1" applyFont="1" applyFill="1" applyBorder="1" applyAlignment="1">
      <alignment horizontal="right"/>
    </xf>
    <xf numFmtId="202" fontId="10" fillId="2" borderId="26" xfId="1272" applyNumberFormat="1" applyFont="1" applyFill="1" applyBorder="1" applyAlignment="1">
      <alignment horizontal="right"/>
    </xf>
    <xf numFmtId="192" fontId="9" fillId="2" borderId="42" xfId="1272" applyNumberFormat="1" applyFont="1" applyFill="1" applyBorder="1" applyAlignment="1">
      <alignment horizontal="right"/>
    </xf>
    <xf numFmtId="0" fontId="33" fillId="0" borderId="0" xfId="0" applyNumberFormat="1" applyFont="1" applyFill="1" applyBorder="1" applyAlignment="1"/>
    <xf numFmtId="0" fontId="88" fillId="2" borderId="0" xfId="0" applyFont="1" applyFill="1" applyAlignment="1">
      <alignment vertical="center"/>
    </xf>
    <xf numFmtId="185" fontId="8" fillId="3" borderId="42" xfId="0" applyNumberFormat="1" applyFont="1" applyFill="1" applyBorder="1" applyAlignment="1">
      <alignment horizontal="center" vertical="top"/>
    </xf>
    <xf numFmtId="3" fontId="9" fillId="3" borderId="42" xfId="0" applyNumberFormat="1" applyFont="1" applyFill="1" applyBorder="1" applyAlignment="1">
      <alignment horizontal="center" vertical="top"/>
    </xf>
    <xf numFmtId="17" fontId="9" fillId="3" borderId="42" xfId="0" applyNumberFormat="1" applyFont="1" applyFill="1" applyBorder="1" applyAlignment="1">
      <alignment horizontal="left"/>
    </xf>
    <xf numFmtId="185" fontId="8" fillId="2" borderId="42" xfId="0" applyNumberFormat="1" applyFont="1" applyFill="1" applyBorder="1" applyAlignment="1">
      <alignment horizontal="center" vertical="top"/>
    </xf>
    <xf numFmtId="3" fontId="9" fillId="2" borderId="42" xfId="0" applyNumberFormat="1" applyFont="1" applyFill="1" applyBorder="1" applyAlignment="1">
      <alignment horizontal="center" vertical="top"/>
    </xf>
    <xf numFmtId="17" fontId="9" fillId="2" borderId="42" xfId="0" applyNumberFormat="1" applyFont="1" applyFill="1" applyBorder="1" applyAlignment="1">
      <alignment horizontal="left"/>
    </xf>
    <xf numFmtId="3" fontId="8" fillId="3" borderId="42" xfId="0" applyNumberFormat="1" applyFont="1" applyFill="1" applyBorder="1" applyAlignment="1">
      <alignment horizontal="center" vertical="top"/>
    </xf>
    <xf numFmtId="185" fontId="9" fillId="2" borderId="42" xfId="0" applyNumberFormat="1" applyFont="1" applyFill="1" applyBorder="1" applyAlignment="1">
      <alignment horizontal="center" vertical="top"/>
    </xf>
    <xf numFmtId="49" fontId="9" fillId="2" borderId="42" xfId="0" applyNumberFormat="1" applyFont="1" applyFill="1" applyBorder="1" applyAlignment="1">
      <alignment horizontal="left" vertical="top"/>
    </xf>
    <xf numFmtId="185" fontId="9" fillId="2" borderId="12" xfId="0" applyNumberFormat="1" applyFont="1" applyFill="1" applyBorder="1" applyAlignment="1">
      <alignment horizontal="center" vertical="top"/>
    </xf>
    <xf numFmtId="3" fontId="9" fillId="2" borderId="12" xfId="0" applyNumberFormat="1" applyFont="1" applyFill="1" applyBorder="1" applyAlignment="1">
      <alignment horizontal="center" vertical="top"/>
    </xf>
    <xf numFmtId="49" fontId="9" fillId="2" borderId="12" xfId="0" applyNumberFormat="1" applyFont="1" applyFill="1" applyBorder="1" applyAlignment="1">
      <alignment horizontal="left" vertical="top"/>
    </xf>
    <xf numFmtId="0" fontId="88" fillId="3" borderId="0" xfId="0" applyFont="1" applyFill="1" applyAlignment="1">
      <alignment vertical="center"/>
    </xf>
    <xf numFmtId="185" fontId="8" fillId="3" borderId="4" xfId="0" applyNumberFormat="1" applyFont="1" applyFill="1" applyBorder="1" applyAlignment="1">
      <alignment horizontal="center" vertical="top"/>
    </xf>
    <xf numFmtId="3" fontId="9" fillId="3" borderId="4" xfId="0" applyNumberFormat="1" applyFont="1" applyFill="1" applyBorder="1" applyAlignment="1">
      <alignment horizontal="center" vertical="top"/>
    </xf>
    <xf numFmtId="49" fontId="10" fillId="3" borderId="26" xfId="0" applyNumberFormat="1" applyFont="1" applyFill="1" applyBorder="1" applyAlignment="1">
      <alignment horizontal="left" vertical="top"/>
    </xf>
    <xf numFmtId="185" fontId="10" fillId="2" borderId="26" xfId="0" applyNumberFormat="1" applyFont="1" applyFill="1" applyBorder="1" applyAlignment="1">
      <alignment horizontal="center" vertical="top"/>
    </xf>
    <xf numFmtId="3" fontId="10" fillId="2" borderId="26" xfId="0" applyNumberFormat="1" applyFont="1" applyFill="1" applyBorder="1" applyAlignment="1">
      <alignment horizontal="center" vertical="top"/>
    </xf>
    <xf numFmtId="49" fontId="10" fillId="2" borderId="26" xfId="0" applyNumberFormat="1" applyFont="1" applyFill="1" applyBorder="1" applyAlignment="1">
      <alignment horizontal="left" vertical="top"/>
    </xf>
    <xf numFmtId="49" fontId="10" fillId="2" borderId="26" xfId="0" applyNumberFormat="1" applyFont="1" applyFill="1" applyBorder="1" applyAlignment="1">
      <alignment horizontal="center" vertical="center"/>
    </xf>
    <xf numFmtId="0" fontId="33" fillId="3" borderId="0" xfId="0" applyNumberFormat="1" applyFont="1" applyFill="1" applyBorder="1" applyAlignment="1"/>
    <xf numFmtId="169" fontId="3" fillId="0" borderId="73" xfId="1" applyNumberFormat="1" applyFont="1" applyFill="1" applyBorder="1" applyAlignment="1">
      <alignment horizontal="right" vertical="center" wrapText="1"/>
    </xf>
    <xf numFmtId="169" fontId="3" fillId="0" borderId="8" xfId="1" applyNumberFormat="1" applyFont="1" applyFill="1" applyBorder="1" applyAlignment="1">
      <alignment horizontal="right" vertical="center" wrapText="1"/>
    </xf>
    <xf numFmtId="1" fontId="3" fillId="0" borderId="4" xfId="0" applyNumberFormat="1" applyFont="1" applyFill="1" applyBorder="1" applyAlignment="1">
      <alignment horizontal="right" vertical="center"/>
    </xf>
    <xf numFmtId="172" fontId="10" fillId="0" borderId="26" xfId="0" applyNumberFormat="1" applyFont="1" applyFill="1" applyBorder="1" applyAlignment="1">
      <alignment horizontal="right"/>
    </xf>
    <xf numFmtId="49" fontId="10" fillId="0" borderId="0" xfId="0" applyNumberFormat="1" applyFont="1" applyFill="1" applyBorder="1" applyAlignment="1">
      <alignment vertical="top" wrapText="1"/>
    </xf>
    <xf numFmtId="49" fontId="10" fillId="0" borderId="4" xfId="0" applyNumberFormat="1" applyFont="1" applyFill="1" applyBorder="1" applyAlignment="1">
      <alignment horizontal="left"/>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8" fillId="0" borderId="0" xfId="0" applyFont="1" applyFill="1" applyBorder="1" applyAlignment="1">
      <alignment horizontal="left" vertical="top"/>
    </xf>
    <xf numFmtId="0" fontId="12" fillId="0" borderId="0" xfId="0" applyFont="1" applyFill="1" applyAlignment="1">
      <alignment horizontal="left"/>
    </xf>
    <xf numFmtId="49" fontId="10" fillId="0" borderId="11"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49" fontId="10" fillId="0" borderId="19" xfId="0" applyNumberFormat="1" applyFont="1" applyFill="1" applyBorder="1" applyAlignment="1">
      <alignment horizontal="center" vertical="top" wrapText="1"/>
    </xf>
    <xf numFmtId="49" fontId="10" fillId="0" borderId="21" xfId="0" applyNumberFormat="1" applyFont="1" applyFill="1" applyBorder="1" applyAlignment="1">
      <alignment horizontal="center" vertical="top" wrapText="1"/>
    </xf>
    <xf numFmtId="0" fontId="10" fillId="0" borderId="12" xfId="0" applyFont="1" applyFill="1" applyBorder="1" applyAlignment="1">
      <alignment horizontal="center" vertical="top" wrapText="1"/>
    </xf>
    <xf numFmtId="0" fontId="10" fillId="0" borderId="22" xfId="0" applyFont="1" applyFill="1" applyBorder="1" applyAlignment="1">
      <alignment horizontal="center" vertical="top" wrapText="1"/>
    </xf>
    <xf numFmtId="49" fontId="10" fillId="0" borderId="12" xfId="0" applyNumberFormat="1" applyFont="1" applyFill="1" applyBorder="1" applyAlignment="1">
      <alignment horizontal="center" vertical="top" wrapText="1"/>
    </xf>
    <xf numFmtId="49" fontId="10" fillId="0" borderId="22" xfId="0" applyNumberFormat="1" applyFont="1" applyFill="1" applyBorder="1" applyAlignment="1">
      <alignment horizontal="center" vertical="top" wrapText="1"/>
    </xf>
    <xf numFmtId="49" fontId="10" fillId="0" borderId="4" xfId="0" applyNumberFormat="1" applyFont="1" applyFill="1" applyBorder="1" applyAlignment="1">
      <alignment horizontal="center" vertical="top" wrapText="1"/>
    </xf>
    <xf numFmtId="49" fontId="10" fillId="0" borderId="0" xfId="0" applyNumberFormat="1" applyFont="1" applyFill="1" applyBorder="1" applyAlignment="1">
      <alignment horizontal="left" vertical="top" wrapText="1"/>
    </xf>
    <xf numFmtId="49" fontId="10" fillId="0" borderId="17" xfId="0" applyNumberFormat="1" applyFont="1" applyFill="1" applyBorder="1" applyAlignment="1">
      <alignment horizontal="center" vertical="top" wrapText="1"/>
    </xf>
    <xf numFmtId="49" fontId="10" fillId="0" borderId="30" xfId="0" applyNumberFormat="1" applyFont="1" applyFill="1" applyBorder="1" applyAlignment="1">
      <alignment horizontal="center" vertical="top" wrapText="1"/>
    </xf>
    <xf numFmtId="49" fontId="10" fillId="0" borderId="18" xfId="0" applyNumberFormat="1" applyFont="1" applyFill="1" applyBorder="1" applyAlignment="1">
      <alignment horizontal="center" vertical="top" wrapText="1"/>
    </xf>
    <xf numFmtId="49" fontId="10" fillId="0" borderId="31" xfId="0" applyNumberFormat="1" applyFont="1" applyFill="1" applyBorder="1" applyAlignment="1">
      <alignment horizontal="center" vertical="top" wrapText="1"/>
    </xf>
    <xf numFmtId="49" fontId="10" fillId="0" borderId="0" xfId="0" applyNumberFormat="1" applyFont="1" applyFill="1" applyAlignment="1">
      <alignment horizontal="left"/>
    </xf>
    <xf numFmtId="49" fontId="9" fillId="0" borderId="0" xfId="0" applyNumberFormat="1" applyFont="1" applyFill="1" applyBorder="1" applyAlignment="1">
      <alignment horizontal="center"/>
    </xf>
    <xf numFmtId="49" fontId="9" fillId="0" borderId="0" xfId="0" applyNumberFormat="1" applyFont="1" applyFill="1" applyBorder="1" applyAlignment="1">
      <alignment horizontal="left"/>
    </xf>
    <xf numFmtId="49" fontId="10" fillId="0" borderId="27" xfId="0" applyNumberFormat="1" applyFont="1" applyFill="1" applyBorder="1" applyAlignment="1">
      <alignment horizontal="left" vertical="center"/>
    </xf>
    <xf numFmtId="49" fontId="10" fillId="2" borderId="12"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49" fontId="10" fillId="2" borderId="25" xfId="0" applyNumberFormat="1" applyFont="1" applyFill="1" applyBorder="1" applyAlignment="1">
      <alignment horizontal="center" vertical="center"/>
    </xf>
    <xf numFmtId="49" fontId="10" fillId="2" borderId="19" xfId="0" applyNumberFormat="1" applyFont="1" applyFill="1" applyBorder="1" applyAlignment="1">
      <alignment horizontal="center" wrapText="1"/>
    </xf>
    <xf numFmtId="49" fontId="10" fillId="2" borderId="20" xfId="0" applyNumberFormat="1" applyFont="1" applyFill="1" applyBorder="1" applyAlignment="1">
      <alignment horizontal="center" wrapText="1"/>
    </xf>
    <xf numFmtId="49" fontId="10" fillId="2" borderId="21" xfId="0" applyNumberFormat="1" applyFont="1" applyFill="1" applyBorder="1" applyAlignment="1">
      <alignment horizontal="center" wrapText="1"/>
    </xf>
    <xf numFmtId="49" fontId="10" fillId="2" borderId="19" xfId="0" applyNumberFormat="1" applyFont="1" applyFill="1" applyBorder="1" applyAlignment="1">
      <alignment horizontal="center"/>
    </xf>
    <xf numFmtId="49" fontId="10" fillId="2" borderId="21" xfId="0" applyNumberFormat="1" applyFont="1" applyFill="1" applyBorder="1" applyAlignment="1">
      <alignment horizontal="center"/>
    </xf>
    <xf numFmtId="0" fontId="10" fillId="2" borderId="19" xfId="0" applyFont="1" applyFill="1" applyBorder="1" applyAlignment="1">
      <alignment horizontal="center" vertical="center" wrapText="1"/>
    </xf>
    <xf numFmtId="0" fontId="10" fillId="2" borderId="21" xfId="0"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49" fontId="10" fillId="2" borderId="25" xfId="0" applyNumberFormat="1" applyFont="1" applyFill="1" applyBorder="1" applyAlignment="1">
      <alignment horizontal="center" vertical="center" wrapText="1"/>
    </xf>
    <xf numFmtId="169" fontId="4" fillId="4" borderId="1" xfId="1" applyNumberFormat="1" applyFont="1" applyFill="1" applyBorder="1" applyAlignment="1">
      <alignment horizontal="center" vertical="top"/>
    </xf>
    <xf numFmtId="0" fontId="8" fillId="4" borderId="28" xfId="0" applyNumberFormat="1" applyFont="1" applyFill="1" applyBorder="1" applyAlignment="1">
      <alignment horizontal="center" vertical="top"/>
    </xf>
    <xf numFmtId="0" fontId="8" fillId="4" borderId="9" xfId="0" applyNumberFormat="1" applyFont="1" applyFill="1" applyBorder="1" applyAlignment="1">
      <alignment horizontal="center" vertical="top"/>
    </xf>
    <xf numFmtId="0" fontId="8" fillId="0" borderId="0" xfId="0" applyNumberFormat="1" applyFont="1" applyFill="1" applyBorder="1" applyAlignment="1">
      <alignment horizontal="left" vertical="top"/>
    </xf>
    <xf numFmtId="49" fontId="10" fillId="0" borderId="0" xfId="0" applyNumberFormat="1" applyFont="1" applyFill="1" applyAlignment="1">
      <alignment horizontal="left" vertical="top"/>
    </xf>
    <xf numFmtId="49" fontId="10" fillId="0" borderId="17" xfId="0" applyNumberFormat="1" applyFont="1" applyFill="1" applyBorder="1" applyAlignment="1">
      <alignment horizontal="center" vertical="top"/>
    </xf>
    <xf numFmtId="49" fontId="10" fillId="0" borderId="30" xfId="0" applyNumberFormat="1" applyFont="1" applyFill="1" applyBorder="1" applyAlignment="1">
      <alignment horizontal="center" vertical="top"/>
    </xf>
    <xf numFmtId="49" fontId="10" fillId="0" borderId="32" xfId="0" applyNumberFormat="1" applyFont="1" applyFill="1" applyBorder="1" applyAlignment="1">
      <alignment horizontal="center" vertical="top"/>
    </xf>
    <xf numFmtId="49" fontId="10" fillId="0" borderId="18" xfId="0" applyNumberFormat="1" applyFont="1" applyFill="1" applyBorder="1" applyAlignment="1">
      <alignment horizontal="center" vertical="top"/>
    </xf>
    <xf numFmtId="49" fontId="10" fillId="0" borderId="31" xfId="0" applyNumberFormat="1" applyFont="1" applyFill="1" applyBorder="1" applyAlignment="1">
      <alignment horizontal="center" vertical="top"/>
    </xf>
    <xf numFmtId="49" fontId="10" fillId="0" borderId="33" xfId="0" applyNumberFormat="1" applyFont="1" applyFill="1" applyBorder="1" applyAlignment="1">
      <alignment horizontal="center" vertical="top"/>
    </xf>
    <xf numFmtId="49" fontId="10" fillId="0" borderId="19" xfId="0" applyNumberFormat="1" applyFont="1" applyFill="1" applyBorder="1" applyAlignment="1">
      <alignment horizontal="center" vertical="top"/>
    </xf>
    <xf numFmtId="49" fontId="10" fillId="0" borderId="20" xfId="0" applyNumberFormat="1" applyFont="1" applyFill="1" applyBorder="1" applyAlignment="1">
      <alignment horizontal="center" vertical="top"/>
    </xf>
    <xf numFmtId="49" fontId="10" fillId="0" borderId="21" xfId="0" applyNumberFormat="1" applyFont="1" applyFill="1" applyBorder="1" applyAlignment="1">
      <alignment horizontal="center" vertical="top"/>
    </xf>
    <xf numFmtId="49" fontId="10" fillId="0" borderId="29" xfId="0" applyNumberFormat="1" applyFont="1" applyFill="1" applyBorder="1" applyAlignment="1">
      <alignment horizontal="center" vertical="top"/>
    </xf>
    <xf numFmtId="49" fontId="10" fillId="0" borderId="4" xfId="0" applyNumberFormat="1" applyFont="1" applyFill="1" applyBorder="1" applyAlignment="1">
      <alignment horizontal="center" vertical="top"/>
    </xf>
    <xf numFmtId="49" fontId="10" fillId="0" borderId="34" xfId="0" applyNumberFormat="1" applyFont="1" applyFill="1" applyBorder="1" applyAlignment="1">
      <alignment horizontal="center" vertical="top"/>
    </xf>
    <xf numFmtId="49" fontId="10" fillId="0" borderId="35" xfId="0" applyNumberFormat="1" applyFont="1" applyFill="1" applyBorder="1" applyAlignment="1">
      <alignment horizontal="center" vertical="top"/>
    </xf>
    <xf numFmtId="49" fontId="10" fillId="0" borderId="36" xfId="0" applyNumberFormat="1" applyFont="1" applyFill="1" applyBorder="1" applyAlignment="1">
      <alignment horizontal="center" vertical="top"/>
    </xf>
    <xf numFmtId="0" fontId="12" fillId="0" borderId="0" xfId="0" applyNumberFormat="1" applyFont="1" applyFill="1" applyBorder="1" applyAlignment="1">
      <alignment horizontal="left" vertical="top"/>
    </xf>
    <xf numFmtId="0" fontId="4" fillId="0" borderId="4" xfId="0" applyFont="1" applyBorder="1" applyAlignment="1">
      <alignment horizontal="center" vertical="top"/>
    </xf>
    <xf numFmtId="0" fontId="4" fillId="0" borderId="4" xfId="0" applyFont="1" applyFill="1" applyBorder="1" applyAlignment="1">
      <alignment horizontal="center" vertical="top"/>
    </xf>
    <xf numFmtId="0" fontId="4" fillId="4" borderId="1" xfId="0" applyFont="1" applyFill="1" applyBorder="1" applyAlignment="1">
      <alignment horizontal="center" vertical="top"/>
    </xf>
    <xf numFmtId="0" fontId="24" fillId="4" borderId="13" xfId="0" applyNumberFormat="1" applyFont="1" applyFill="1" applyBorder="1" applyAlignment="1">
      <alignment horizontal="center" vertical="top"/>
    </xf>
    <xf numFmtId="0" fontId="24" fillId="4" borderId="11" xfId="0" applyNumberFormat="1" applyFont="1" applyFill="1" applyBorder="1" applyAlignment="1">
      <alignment horizontal="center" vertical="top"/>
    </xf>
    <xf numFmtId="169" fontId="4" fillId="4" borderId="42" xfId="1" applyNumberFormat="1" applyFont="1" applyFill="1" applyBorder="1" applyAlignment="1">
      <alignment horizontal="center" vertical="top"/>
    </xf>
    <xf numFmtId="0" fontId="8" fillId="4" borderId="42" xfId="0" applyNumberFormat="1" applyFont="1" applyFill="1" applyBorder="1" applyAlignment="1">
      <alignment horizontal="center" vertical="top"/>
    </xf>
    <xf numFmtId="49" fontId="10" fillId="0" borderId="13" xfId="0" applyNumberFormat="1" applyFont="1" applyFill="1" applyBorder="1" applyAlignment="1">
      <alignment horizontal="left" vertical="top"/>
    </xf>
    <xf numFmtId="0" fontId="24" fillId="0" borderId="13" xfId="0" applyNumberFormat="1" applyFont="1" applyFill="1" applyBorder="1" applyAlignment="1">
      <alignment horizontal="left" vertical="top"/>
    </xf>
    <xf numFmtId="0" fontId="9" fillId="0" borderId="13" xfId="0" applyFont="1" applyFill="1" applyBorder="1" applyAlignment="1">
      <alignment horizontal="left" vertical="top" wrapText="1"/>
    </xf>
    <xf numFmtId="0" fontId="9" fillId="0" borderId="13" xfId="0" applyFont="1" applyFill="1" applyBorder="1" applyAlignment="1">
      <alignment horizontal="left" vertical="top"/>
    </xf>
    <xf numFmtId="49" fontId="9" fillId="0" borderId="0" xfId="0" applyNumberFormat="1" applyFont="1" applyFill="1" applyBorder="1" applyAlignment="1">
      <alignment horizontal="left" vertical="top"/>
    </xf>
    <xf numFmtId="49" fontId="10" fillId="0" borderId="28" xfId="0" applyNumberFormat="1" applyFont="1" applyFill="1" applyBorder="1" applyAlignment="1">
      <alignment horizontal="left" vertical="top"/>
    </xf>
    <xf numFmtId="0" fontId="12" fillId="0" borderId="4" xfId="0" applyNumberFormat="1" applyFont="1" applyFill="1" applyBorder="1" applyAlignment="1">
      <alignment horizontal="center" vertical="top"/>
    </xf>
    <xf numFmtId="0" fontId="13" fillId="0" borderId="4" xfId="0" applyNumberFormat="1" applyFont="1" applyFill="1" applyBorder="1" applyAlignment="1">
      <alignment horizontal="center" vertical="top"/>
    </xf>
    <xf numFmtId="49" fontId="10" fillId="0" borderId="7" xfId="0" applyNumberFormat="1" applyFont="1" applyFill="1" applyBorder="1" applyAlignment="1">
      <alignment horizontal="center" vertical="top"/>
    </xf>
    <xf numFmtId="49" fontId="10" fillId="0" borderId="8" xfId="0" applyNumberFormat="1" applyFont="1" applyFill="1" applyBorder="1" applyAlignment="1">
      <alignment horizontal="center" vertical="top"/>
    </xf>
    <xf numFmtId="49" fontId="10" fillId="0" borderId="1" xfId="0" applyNumberFormat="1" applyFont="1" applyFill="1" applyBorder="1" applyAlignment="1">
      <alignment horizontal="center" vertical="top"/>
    </xf>
    <xf numFmtId="49" fontId="10" fillId="0" borderId="3" xfId="0" applyNumberFormat="1" applyFont="1" applyFill="1" applyBorder="1" applyAlignment="1">
      <alignment horizontal="center" vertical="top"/>
    </xf>
    <xf numFmtId="49" fontId="19" fillId="0" borderId="0" xfId="0" applyNumberFormat="1" applyFont="1" applyFill="1" applyAlignment="1">
      <alignment horizontal="left"/>
    </xf>
    <xf numFmtId="49" fontId="21" fillId="0" borderId="13" xfId="0" applyNumberFormat="1" applyFont="1" applyFill="1" applyBorder="1" applyAlignment="1">
      <alignment horizontal="left" wrapText="1"/>
    </xf>
    <xf numFmtId="49" fontId="19" fillId="0" borderId="4" xfId="0" applyNumberFormat="1" applyFont="1" applyFill="1" applyBorder="1" applyAlignment="1">
      <alignment horizontal="center" vertical="top" wrapText="1"/>
    </xf>
    <xf numFmtId="166" fontId="19" fillId="0" borderId="4" xfId="0" applyNumberFormat="1" applyFont="1" applyFill="1" applyBorder="1" applyAlignment="1">
      <alignment horizontal="center" vertical="top" wrapText="1"/>
    </xf>
    <xf numFmtId="49" fontId="10" fillId="2" borderId="0" xfId="0" applyNumberFormat="1" applyFont="1" applyFill="1" applyAlignment="1">
      <alignment horizontal="left" vertical="top"/>
    </xf>
    <xf numFmtId="49" fontId="10" fillId="2" borderId="22" xfId="0" applyNumberFormat="1" applyFont="1" applyFill="1" applyBorder="1" applyAlignment="1">
      <alignment horizontal="center" vertical="center" wrapText="1"/>
    </xf>
    <xf numFmtId="49" fontId="10" fillId="2" borderId="17"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49" fontId="10" fillId="2" borderId="23" xfId="0" applyNumberFormat="1" applyFont="1" applyFill="1" applyBorder="1" applyAlignment="1">
      <alignment horizontal="center" vertical="center"/>
    </xf>
    <xf numFmtId="49" fontId="10" fillId="2" borderId="24" xfId="0" applyNumberFormat="1" applyFont="1" applyFill="1" applyBorder="1" applyAlignment="1">
      <alignment horizontal="center" vertical="center"/>
    </xf>
    <xf numFmtId="49" fontId="10" fillId="2" borderId="19" xfId="0" applyNumberFormat="1" applyFont="1" applyFill="1" applyBorder="1" applyAlignment="1">
      <alignment horizontal="center" vertical="center"/>
    </xf>
    <xf numFmtId="49" fontId="10" fillId="2" borderId="20" xfId="0" applyNumberFormat="1" applyFont="1" applyFill="1" applyBorder="1" applyAlignment="1">
      <alignment horizontal="center" vertical="center"/>
    </xf>
    <xf numFmtId="49" fontId="10" fillId="2" borderId="21" xfId="0" applyNumberFormat="1" applyFont="1" applyFill="1" applyBorder="1" applyAlignment="1">
      <alignment horizontal="center" vertical="center"/>
    </xf>
    <xf numFmtId="49" fontId="9" fillId="0" borderId="0" xfId="0" applyNumberFormat="1" applyFont="1" applyFill="1" applyBorder="1" applyAlignment="1">
      <alignment horizontal="left" vertical="center" wrapText="1"/>
    </xf>
    <xf numFmtId="49" fontId="10" fillId="0" borderId="0" xfId="0" applyNumberFormat="1" applyFont="1" applyFill="1" applyBorder="1" applyAlignment="1">
      <alignment horizontal="left"/>
    </xf>
    <xf numFmtId="49" fontId="10" fillId="2" borderId="19" xfId="0" applyNumberFormat="1" applyFont="1" applyFill="1" applyBorder="1" applyAlignment="1">
      <alignment horizontal="center" vertical="center" wrapText="1"/>
    </xf>
    <xf numFmtId="49" fontId="10" fillId="2" borderId="21" xfId="0" applyNumberFormat="1" applyFont="1" applyFill="1" applyBorder="1" applyAlignment="1">
      <alignment horizontal="center" vertical="center" wrapText="1"/>
    </xf>
    <xf numFmtId="0" fontId="9" fillId="0" borderId="0" xfId="0" applyFont="1" applyFill="1" applyBorder="1" applyAlignment="1">
      <alignment horizontal="left" vertical="center"/>
    </xf>
    <xf numFmtId="49" fontId="10" fillId="0" borderId="0" xfId="0" applyNumberFormat="1" applyFont="1" applyFill="1" applyAlignment="1">
      <alignment horizontal="left" vertical="top" wrapText="1"/>
    </xf>
    <xf numFmtId="49" fontId="10" fillId="0" borderId="0" xfId="0" applyNumberFormat="1" applyFont="1" applyFill="1" applyAlignment="1">
      <alignment horizontal="left" wrapText="1"/>
    </xf>
    <xf numFmtId="0" fontId="10" fillId="0" borderId="13" xfId="0" applyFont="1" applyFill="1" applyBorder="1" applyAlignment="1">
      <alignment horizontal="left" vertical="top" wrapText="1"/>
    </xf>
    <xf numFmtId="49" fontId="10" fillId="2" borderId="0" xfId="1272" applyNumberFormat="1" applyFont="1" applyFill="1" applyBorder="1" applyAlignment="1">
      <alignment horizontal="left"/>
    </xf>
    <xf numFmtId="49" fontId="10" fillId="2" borderId="0" xfId="1272" applyNumberFormat="1" applyFont="1" applyFill="1" applyAlignment="1">
      <alignment horizontal="left"/>
    </xf>
    <xf numFmtId="49" fontId="10" fillId="2" borderId="0" xfId="1272" applyNumberFormat="1" applyFont="1" applyFill="1" applyAlignment="1">
      <alignment horizontal="left" vertical="top" wrapText="1"/>
    </xf>
    <xf numFmtId="49" fontId="10" fillId="2" borderId="12" xfId="1272" applyNumberFormat="1" applyFont="1" applyFill="1" applyBorder="1" applyAlignment="1">
      <alignment horizontal="center"/>
    </xf>
    <xf numFmtId="49" fontId="10" fillId="2" borderId="25" xfId="1272" applyNumberFormat="1" applyFont="1" applyFill="1" applyBorder="1" applyAlignment="1">
      <alignment horizontal="center"/>
    </xf>
    <xf numFmtId="49" fontId="10" fillId="2" borderId="19" xfId="1272" applyNumberFormat="1" applyFont="1" applyFill="1" applyBorder="1" applyAlignment="1">
      <alignment horizontal="center"/>
    </xf>
    <xf numFmtId="49" fontId="10" fillId="2" borderId="21" xfId="1272" applyNumberFormat="1" applyFont="1" applyFill="1" applyBorder="1" applyAlignment="1">
      <alignment horizontal="center"/>
    </xf>
    <xf numFmtId="0" fontId="2" fillId="0" borderId="0" xfId="1272" applyNumberFormat="1" applyFont="1" applyFill="1" applyBorder="1" applyAlignment="1"/>
    <xf numFmtId="49" fontId="10" fillId="2" borderId="0" xfId="1272" applyNumberFormat="1" applyFont="1" applyFill="1" applyAlignment="1">
      <alignment horizontal="left" vertical="top"/>
    </xf>
    <xf numFmtId="49" fontId="10" fillId="2" borderId="12" xfId="1272" applyNumberFormat="1" applyFont="1" applyFill="1" applyBorder="1" applyAlignment="1">
      <alignment horizontal="center" vertical="center"/>
    </xf>
    <xf numFmtId="49" fontId="10" fillId="2" borderId="22" xfId="1272" applyNumberFormat="1" applyFont="1" applyFill="1" applyBorder="1" applyAlignment="1">
      <alignment horizontal="center" vertical="center"/>
    </xf>
    <xf numFmtId="49" fontId="10" fillId="2" borderId="20" xfId="1272" applyNumberFormat="1" applyFont="1" applyFill="1" applyBorder="1" applyAlignment="1">
      <alignment horizontal="center"/>
    </xf>
    <xf numFmtId="49" fontId="10" fillId="2" borderId="1" xfId="1272" applyNumberFormat="1" applyFont="1" applyFill="1" applyBorder="1" applyAlignment="1">
      <alignment horizontal="center"/>
    </xf>
    <xf numFmtId="0" fontId="8" fillId="0" borderId="3" xfId="1272" applyNumberFormat="1" applyFont="1" applyFill="1" applyBorder="1" applyAlignment="1">
      <alignment horizontal="center"/>
    </xf>
    <xf numFmtId="49" fontId="10" fillId="2" borderId="12" xfId="1272" applyNumberFormat="1" applyFont="1" applyFill="1" applyBorder="1" applyAlignment="1">
      <alignment horizontal="right"/>
    </xf>
    <xf numFmtId="49" fontId="10" fillId="2" borderId="25" xfId="1272" applyNumberFormat="1" applyFont="1" applyFill="1" applyBorder="1" applyAlignment="1">
      <alignment horizontal="right"/>
    </xf>
    <xf numFmtId="49" fontId="10" fillId="2" borderId="17" xfId="1272" applyNumberFormat="1" applyFont="1" applyFill="1" applyBorder="1" applyAlignment="1">
      <alignment horizontal="center" vertical="center"/>
    </xf>
    <xf numFmtId="49" fontId="10" fillId="2" borderId="18" xfId="1272" applyNumberFormat="1" applyFont="1" applyFill="1" applyBorder="1" applyAlignment="1">
      <alignment horizontal="center" vertical="center"/>
    </xf>
    <xf numFmtId="49" fontId="10" fillId="2" borderId="23" xfId="1272" applyNumberFormat="1" applyFont="1" applyFill="1" applyBorder="1" applyAlignment="1">
      <alignment horizontal="center" vertical="center"/>
    </xf>
    <xf numFmtId="49" fontId="10" fillId="2" borderId="24" xfId="1272" applyNumberFormat="1" applyFont="1" applyFill="1" applyBorder="1" applyAlignment="1">
      <alignment horizontal="center" vertical="center"/>
    </xf>
    <xf numFmtId="49" fontId="10" fillId="2" borderId="19" xfId="1272" applyNumberFormat="1" applyFont="1" applyFill="1" applyBorder="1" applyAlignment="1">
      <alignment horizontal="center" vertical="center"/>
    </xf>
    <xf numFmtId="49" fontId="10" fillId="2" borderId="21" xfId="1272" applyNumberFormat="1" applyFont="1" applyFill="1" applyBorder="1" applyAlignment="1">
      <alignment horizontal="center" vertical="center"/>
    </xf>
    <xf numFmtId="49" fontId="10" fillId="2" borderId="12" xfId="1272" applyNumberFormat="1" applyFont="1" applyFill="1" applyBorder="1" applyAlignment="1">
      <alignment horizontal="center" vertical="center" wrapText="1"/>
    </xf>
    <xf numFmtId="49" fontId="10" fillId="2" borderId="25" xfId="1272" applyNumberFormat="1" applyFont="1" applyFill="1" applyBorder="1" applyAlignment="1">
      <alignment horizontal="center" vertical="center" wrapText="1"/>
    </xf>
    <xf numFmtId="49" fontId="10" fillId="0" borderId="12" xfId="1272" applyNumberFormat="1" applyFont="1" applyFill="1" applyBorder="1" applyAlignment="1">
      <alignment horizontal="center" vertical="center" wrapText="1"/>
    </xf>
    <xf numFmtId="49" fontId="10" fillId="0" borderId="25" xfId="1272" applyNumberFormat="1" applyFont="1" applyFill="1" applyBorder="1" applyAlignment="1">
      <alignment horizontal="center" vertical="center" wrapText="1"/>
    </xf>
    <xf numFmtId="49" fontId="10" fillId="2" borderId="19" xfId="1272" applyNumberFormat="1" applyFont="1" applyFill="1" applyBorder="1" applyAlignment="1">
      <alignment horizontal="center" vertical="center" wrapText="1"/>
    </xf>
    <xf numFmtId="49" fontId="10" fillId="2" borderId="20" xfId="1272" applyNumberFormat="1" applyFont="1" applyFill="1" applyBorder="1" applyAlignment="1">
      <alignment horizontal="center" vertical="center" wrapText="1"/>
    </xf>
    <xf numFmtId="49" fontId="10" fillId="2" borderId="21" xfId="1272" applyNumberFormat="1" applyFont="1" applyFill="1" applyBorder="1" applyAlignment="1">
      <alignment horizontal="center" vertical="center" wrapText="1"/>
    </xf>
    <xf numFmtId="49" fontId="10" fillId="2" borderId="0" xfId="1272" applyNumberFormat="1" applyFont="1" applyFill="1" applyAlignment="1">
      <alignment horizontal="left" wrapText="1"/>
    </xf>
    <xf numFmtId="49" fontId="10" fillId="2" borderId="71" xfId="1272" applyNumberFormat="1" applyFont="1" applyFill="1" applyBorder="1" applyAlignment="1">
      <alignment horizontal="left" wrapText="1"/>
    </xf>
    <xf numFmtId="49" fontId="10" fillId="2" borderId="70" xfId="1272" applyNumberFormat="1" applyFont="1" applyFill="1" applyBorder="1" applyAlignment="1">
      <alignment horizontal="left" wrapText="1"/>
    </xf>
    <xf numFmtId="49" fontId="10" fillId="2" borderId="69" xfId="1272" applyNumberFormat="1" applyFont="1" applyFill="1" applyBorder="1" applyAlignment="1">
      <alignment horizontal="left" wrapText="1"/>
    </xf>
    <xf numFmtId="49" fontId="9" fillId="2" borderId="71" xfId="1272" applyNumberFormat="1" applyFont="1" applyFill="1" applyBorder="1" applyAlignment="1">
      <alignment horizontal="left" wrapText="1"/>
    </xf>
    <xf numFmtId="49" fontId="9" fillId="2" borderId="70" xfId="1272" applyNumberFormat="1" applyFont="1" applyFill="1" applyBorder="1" applyAlignment="1">
      <alignment horizontal="left" wrapText="1"/>
    </xf>
    <xf numFmtId="49" fontId="9" fillId="2" borderId="69" xfId="1272" applyNumberFormat="1" applyFont="1" applyFill="1" applyBorder="1" applyAlignment="1">
      <alignment horizontal="left" wrapText="1"/>
    </xf>
    <xf numFmtId="49" fontId="10" fillId="2" borderId="71" xfId="1272" applyNumberFormat="1" applyFont="1" applyFill="1" applyBorder="1" applyAlignment="1">
      <alignment horizontal="left" vertical="top" wrapText="1"/>
    </xf>
    <xf numFmtId="0" fontId="13" fillId="0" borderId="70" xfId="1272" applyNumberFormat="1" applyFont="1" applyFill="1" applyBorder="1" applyAlignment="1">
      <alignment horizontal="left" vertical="top" wrapText="1"/>
    </xf>
    <xf numFmtId="0" fontId="13" fillId="0" borderId="69" xfId="1272" applyNumberFormat="1" applyFont="1" applyFill="1" applyBorder="1" applyAlignment="1">
      <alignment horizontal="left" vertical="top" wrapText="1"/>
    </xf>
    <xf numFmtId="49" fontId="10" fillId="2" borderId="27" xfId="1272" applyNumberFormat="1" applyFont="1" applyFill="1" applyBorder="1" applyAlignment="1">
      <alignment horizontal="left" vertical="top" wrapText="1"/>
    </xf>
    <xf numFmtId="0" fontId="2" fillId="0" borderId="27" xfId="1272" applyNumberFormat="1" applyFont="1" applyFill="1" applyBorder="1" applyAlignment="1"/>
    <xf numFmtId="49" fontId="10" fillId="2" borderId="20" xfId="1272" applyNumberFormat="1" applyFont="1" applyFill="1" applyBorder="1" applyAlignment="1">
      <alignment horizontal="center" vertical="center"/>
    </xf>
    <xf numFmtId="49" fontId="10" fillId="2" borderId="25" xfId="1272" applyNumberFormat="1" applyFont="1" applyFill="1" applyBorder="1" applyAlignment="1">
      <alignment horizontal="center" vertical="center"/>
    </xf>
    <xf numFmtId="0" fontId="2" fillId="0" borderId="20" xfId="1272" applyNumberFormat="1" applyFont="1" applyFill="1" applyBorder="1" applyAlignment="1">
      <alignment horizontal="center"/>
    </xf>
    <xf numFmtId="0" fontId="2" fillId="0" borderId="21" xfId="1272" applyNumberFormat="1" applyFont="1" applyFill="1" applyBorder="1" applyAlignment="1">
      <alignment horizontal="center"/>
    </xf>
    <xf numFmtId="49" fontId="10" fillId="2" borderId="12" xfId="1272" applyNumberFormat="1" applyFont="1" applyFill="1" applyBorder="1" applyAlignment="1">
      <alignment horizontal="center" vertical="top"/>
    </xf>
    <xf numFmtId="49" fontId="10" fillId="2" borderId="25" xfId="1272" applyNumberFormat="1" applyFont="1" applyFill="1" applyBorder="1" applyAlignment="1">
      <alignment horizontal="center" vertical="top"/>
    </xf>
    <xf numFmtId="49" fontId="10" fillId="2" borderId="68" xfId="1272" applyNumberFormat="1" applyFont="1" applyFill="1" applyBorder="1" applyAlignment="1">
      <alignment horizontal="left"/>
    </xf>
    <xf numFmtId="49" fontId="10" fillId="2" borderId="67" xfId="1272" applyNumberFormat="1" applyFont="1" applyFill="1" applyBorder="1" applyAlignment="1">
      <alignment horizontal="left"/>
    </xf>
    <xf numFmtId="49" fontId="10" fillId="2" borderId="66" xfId="1272" applyNumberFormat="1" applyFont="1" applyFill="1" applyBorder="1" applyAlignment="1">
      <alignment horizontal="left"/>
    </xf>
    <xf numFmtId="49" fontId="10" fillId="2" borderId="71" xfId="1272" applyNumberFormat="1" applyFont="1" applyFill="1" applyBorder="1" applyAlignment="1">
      <alignment horizontal="left"/>
    </xf>
    <xf numFmtId="49" fontId="10" fillId="2" borderId="70" xfId="1272" applyNumberFormat="1" applyFont="1" applyFill="1" applyBorder="1" applyAlignment="1">
      <alignment horizontal="left"/>
    </xf>
    <xf numFmtId="49" fontId="10" fillId="2" borderId="69" xfId="1272" applyNumberFormat="1" applyFont="1" applyFill="1" applyBorder="1" applyAlignment="1">
      <alignment horizontal="left"/>
    </xf>
    <xf numFmtId="49" fontId="10" fillId="2" borderId="27" xfId="1272" applyNumberFormat="1" applyFont="1" applyFill="1" applyBorder="1" applyAlignment="1">
      <alignment horizontal="left"/>
    </xf>
    <xf numFmtId="49" fontId="10" fillId="2" borderId="68" xfId="1272" applyNumberFormat="1" applyFont="1" applyFill="1" applyBorder="1" applyAlignment="1">
      <alignment horizontal="left" vertical="top" wrapText="1"/>
    </xf>
    <xf numFmtId="49" fontId="10" fillId="2" borderId="67" xfId="1272" applyNumberFormat="1" applyFont="1" applyFill="1" applyBorder="1" applyAlignment="1">
      <alignment horizontal="left" vertical="top" wrapText="1"/>
    </xf>
    <xf numFmtId="49" fontId="10" fillId="2" borderId="66" xfId="1272" applyNumberFormat="1" applyFont="1" applyFill="1" applyBorder="1" applyAlignment="1">
      <alignment horizontal="left" vertical="top" wrapText="1"/>
    </xf>
    <xf numFmtId="49" fontId="12" fillId="0" borderId="0" xfId="1272" applyNumberFormat="1" applyFont="1" applyFill="1" applyAlignment="1">
      <alignment horizontal="left" vertical="top"/>
    </xf>
    <xf numFmtId="49" fontId="9" fillId="2" borderId="0" xfId="1272" applyNumberFormat="1" applyFont="1" applyFill="1" applyBorder="1" applyAlignment="1">
      <alignment horizontal="left" vertical="top" wrapText="1"/>
    </xf>
    <xf numFmtId="49" fontId="87" fillId="2" borderId="0" xfId="1272" applyNumberFormat="1" applyFont="1" applyFill="1" applyAlignment="1">
      <alignment horizontal="left" vertical="top" wrapText="1"/>
    </xf>
    <xf numFmtId="49" fontId="87" fillId="2" borderId="0" xfId="1272" applyNumberFormat="1" applyFont="1" applyFill="1" applyAlignment="1">
      <alignment horizontal="left" vertical="top"/>
    </xf>
    <xf numFmtId="49" fontId="86" fillId="2" borderId="0" xfId="1272" applyNumberFormat="1" applyFont="1" applyFill="1" applyAlignment="1">
      <alignment horizontal="left" vertical="top" wrapText="1"/>
    </xf>
    <xf numFmtId="49" fontId="10" fillId="2" borderId="0" xfId="1272" applyNumberFormat="1" applyFont="1" applyFill="1" applyAlignment="1">
      <alignment horizontal="left" vertical="center"/>
    </xf>
    <xf numFmtId="49" fontId="9" fillId="2" borderId="0" xfId="1272" applyNumberFormat="1" applyFont="1" applyFill="1" applyAlignment="1">
      <alignment horizontal="left" vertical="center"/>
    </xf>
    <xf numFmtId="49" fontId="9" fillId="2" borderId="0" xfId="1272" applyNumberFormat="1" applyFont="1" applyFill="1" applyAlignment="1">
      <alignment horizontal="left"/>
    </xf>
    <xf numFmtId="49" fontId="9" fillId="2" borderId="0" xfId="1272" applyNumberFormat="1" applyFont="1" applyFill="1" applyAlignment="1">
      <alignment horizontal="left" wrapText="1"/>
    </xf>
    <xf numFmtId="49" fontId="10" fillId="2" borderId="27" xfId="1272" applyNumberFormat="1" applyFont="1" applyFill="1" applyBorder="1" applyAlignment="1">
      <alignment horizontal="left" vertical="top"/>
    </xf>
    <xf numFmtId="49" fontId="10" fillId="0" borderId="23" xfId="1272" applyNumberFormat="1" applyFont="1" applyFill="1" applyBorder="1" applyAlignment="1">
      <alignment horizontal="center"/>
    </xf>
    <xf numFmtId="49" fontId="10" fillId="0" borderId="27" xfId="1272" applyNumberFormat="1" applyFont="1" applyFill="1" applyBorder="1" applyAlignment="1">
      <alignment horizontal="center"/>
    </xf>
    <xf numFmtId="49" fontId="10" fillId="0" borderId="24" xfId="1272" applyNumberFormat="1" applyFont="1" applyFill="1" applyBorder="1" applyAlignment="1">
      <alignment horizontal="center"/>
    </xf>
    <xf numFmtId="49" fontId="10" fillId="2" borderId="0" xfId="1272" applyNumberFormat="1" applyFont="1" applyFill="1" applyAlignment="1">
      <alignment horizontal="left" vertical="center" wrapText="1"/>
    </xf>
    <xf numFmtId="49" fontId="10" fillId="2" borderId="22" xfId="1272" applyNumberFormat="1" applyFont="1" applyFill="1" applyBorder="1" applyAlignment="1">
      <alignment horizontal="center" vertical="center" wrapText="1"/>
    </xf>
    <xf numFmtId="49" fontId="10" fillId="2" borderId="29" xfId="1272" applyNumberFormat="1" applyFont="1" applyFill="1" applyBorder="1" applyAlignment="1">
      <alignment horizontal="center" vertical="center"/>
    </xf>
    <xf numFmtId="49" fontId="10" fillId="2" borderId="27" xfId="1272" applyNumberFormat="1" applyFont="1" applyFill="1" applyBorder="1" applyAlignment="1">
      <alignment horizontal="center" vertical="center"/>
    </xf>
    <xf numFmtId="49" fontId="10" fillId="2" borderId="4" xfId="1272" applyNumberFormat="1" applyFont="1" applyFill="1" applyBorder="1" applyAlignment="1">
      <alignment horizontal="center" vertical="center" wrapText="1"/>
    </xf>
    <xf numFmtId="49" fontId="10" fillId="2" borderId="17" xfId="1272" applyNumberFormat="1" applyFont="1" applyFill="1" applyBorder="1" applyAlignment="1">
      <alignment horizontal="center" vertical="center" wrapText="1"/>
    </xf>
    <xf numFmtId="49" fontId="10" fillId="2" borderId="18" xfId="1272" applyNumberFormat="1" applyFont="1" applyFill="1" applyBorder="1" applyAlignment="1">
      <alignment horizontal="center" vertical="center" wrapText="1"/>
    </xf>
    <xf numFmtId="49" fontId="10" fillId="2" borderId="23" xfId="1272" applyNumberFormat="1" applyFont="1" applyFill="1" applyBorder="1" applyAlignment="1">
      <alignment horizontal="center" vertical="center" wrapText="1"/>
    </xf>
    <xf numFmtId="49" fontId="10" fillId="2" borderId="24" xfId="1272" applyNumberFormat="1" applyFont="1" applyFill="1" applyBorder="1" applyAlignment="1">
      <alignment horizontal="center" vertical="center" wrapText="1"/>
    </xf>
    <xf numFmtId="0" fontId="10" fillId="2" borderId="12" xfId="1272" applyFont="1" applyFill="1" applyBorder="1" applyAlignment="1">
      <alignment horizontal="center" vertical="center" wrapText="1"/>
    </xf>
    <xf numFmtId="0" fontId="10" fillId="2" borderId="25" xfId="1272" applyFont="1" applyFill="1" applyBorder="1" applyAlignment="1">
      <alignment horizontal="center" vertical="center" wrapText="1"/>
    </xf>
    <xf numFmtId="0" fontId="10" fillId="2" borderId="19" xfId="1272" applyFont="1" applyFill="1" applyBorder="1" applyAlignment="1">
      <alignment horizontal="center" vertical="center" wrapText="1"/>
    </xf>
    <xf numFmtId="0" fontId="10" fillId="2" borderId="20" xfId="1272" applyFont="1" applyFill="1" applyBorder="1" applyAlignment="1">
      <alignment horizontal="center" vertical="center" wrapText="1"/>
    </xf>
    <xf numFmtId="0" fontId="2" fillId="0" borderId="21" xfId="1272" applyNumberFormat="1" applyFont="1" applyFill="1" applyBorder="1" applyAlignment="1">
      <alignment horizontal="center" vertical="center" wrapText="1"/>
    </xf>
    <xf numFmtId="0" fontId="10" fillId="2" borderId="21" xfId="1272" applyFont="1" applyFill="1" applyBorder="1" applyAlignment="1">
      <alignment horizontal="center" vertical="center" wrapText="1"/>
    </xf>
    <xf numFmtId="0" fontId="8" fillId="0" borderId="20" xfId="1272" applyNumberFormat="1" applyFont="1" applyFill="1" applyBorder="1" applyAlignment="1">
      <alignment horizontal="center"/>
    </xf>
    <xf numFmtId="49" fontId="10" fillId="2" borderId="19" xfId="1272" applyNumberFormat="1" applyFont="1" applyFill="1" applyBorder="1" applyAlignment="1">
      <alignment horizontal="center" vertical="top"/>
    </xf>
    <xf numFmtId="49" fontId="10" fillId="2" borderId="21" xfId="1272" applyNumberFormat="1" applyFont="1" applyFill="1" applyBorder="1" applyAlignment="1">
      <alignment horizontal="center" vertical="top"/>
    </xf>
    <xf numFmtId="49" fontId="10" fillId="2" borderId="22" xfId="1272" applyNumberFormat="1" applyFont="1" applyFill="1" applyBorder="1" applyAlignment="1">
      <alignment horizontal="center" vertical="top"/>
    </xf>
    <xf numFmtId="49" fontId="10" fillId="2" borderId="12" xfId="1272" applyNumberFormat="1" applyFont="1" applyFill="1" applyBorder="1" applyAlignment="1">
      <alignment horizontal="center" vertical="top" wrapText="1"/>
    </xf>
    <xf numFmtId="49" fontId="10" fillId="2" borderId="22" xfId="1272" applyNumberFormat="1" applyFont="1" applyFill="1" applyBorder="1" applyAlignment="1">
      <alignment horizontal="center" vertical="top" wrapText="1"/>
    </xf>
    <xf numFmtId="49" fontId="10" fillId="2" borderId="25" xfId="1272" applyNumberFormat="1" applyFont="1" applyFill="1" applyBorder="1" applyAlignment="1">
      <alignment horizontal="center" vertical="top" wrapText="1"/>
    </xf>
    <xf numFmtId="49" fontId="10" fillId="2" borderId="17" xfId="1272" applyNumberFormat="1" applyFont="1" applyFill="1" applyBorder="1" applyAlignment="1">
      <alignment horizontal="center" vertical="top"/>
    </xf>
    <xf numFmtId="49" fontId="10" fillId="2" borderId="18" xfId="1272" applyNumberFormat="1" applyFont="1" applyFill="1" applyBorder="1" applyAlignment="1">
      <alignment horizontal="center" vertical="top"/>
    </xf>
    <xf numFmtId="49" fontId="10" fillId="2" borderId="23" xfId="1272" applyNumberFormat="1" applyFont="1" applyFill="1" applyBorder="1" applyAlignment="1">
      <alignment horizontal="center" vertical="top"/>
    </xf>
    <xf numFmtId="49" fontId="10" fillId="2" borderId="24" xfId="1272" applyNumberFormat="1" applyFont="1" applyFill="1" applyBorder="1" applyAlignment="1">
      <alignment horizontal="center" vertical="top"/>
    </xf>
    <xf numFmtId="49" fontId="10" fillId="2" borderId="20" xfId="1272" applyNumberFormat="1" applyFont="1" applyFill="1" applyBorder="1" applyAlignment="1">
      <alignment horizontal="center" vertical="top"/>
    </xf>
    <xf numFmtId="49" fontId="10" fillId="2" borderId="17" xfId="1272" applyNumberFormat="1" applyFont="1" applyFill="1" applyBorder="1" applyAlignment="1">
      <alignment horizontal="center" vertical="top" wrapText="1"/>
    </xf>
    <xf numFmtId="49" fontId="10" fillId="2" borderId="18" xfId="1272" applyNumberFormat="1" applyFont="1" applyFill="1" applyBorder="1" applyAlignment="1">
      <alignment horizontal="center" vertical="top" wrapText="1"/>
    </xf>
    <xf numFmtId="49" fontId="10" fillId="2" borderId="23" xfId="1272" applyNumberFormat="1" applyFont="1" applyFill="1" applyBorder="1" applyAlignment="1">
      <alignment horizontal="center" vertical="top" wrapText="1"/>
    </xf>
    <xf numFmtId="49" fontId="10" fillId="2" borderId="24" xfId="1272" applyNumberFormat="1" applyFont="1" applyFill="1" applyBorder="1" applyAlignment="1">
      <alignment horizontal="center" vertical="top" wrapText="1"/>
    </xf>
    <xf numFmtId="49" fontId="10" fillId="2" borderId="12" xfId="1272" applyNumberFormat="1" applyFont="1" applyFill="1" applyBorder="1" applyAlignment="1">
      <alignment horizontal="center" wrapText="1"/>
    </xf>
    <xf numFmtId="0" fontId="2" fillId="0" borderId="25" xfId="1272" applyNumberFormat="1" applyFont="1" applyFill="1" applyBorder="1" applyAlignment="1">
      <alignment horizontal="center" wrapText="1"/>
    </xf>
    <xf numFmtId="0" fontId="10" fillId="2" borderId="29" xfId="1272" applyFont="1" applyFill="1" applyBorder="1" applyAlignment="1">
      <alignment horizontal="center" vertical="center" wrapText="1"/>
    </xf>
    <xf numFmtId="0" fontId="10" fillId="2" borderId="18" xfId="1272" applyFont="1" applyFill="1" applyBorder="1" applyAlignment="1">
      <alignment horizontal="center" vertical="center" wrapText="1"/>
    </xf>
    <xf numFmtId="49" fontId="10" fillId="2" borderId="0" xfId="1272" applyNumberFormat="1" applyFont="1" applyFill="1" applyAlignment="1">
      <alignment horizontal="center" vertical="center" wrapText="1"/>
    </xf>
    <xf numFmtId="0" fontId="10" fillId="2" borderId="19" xfId="1272" applyFont="1" applyFill="1" applyBorder="1" applyAlignment="1">
      <alignment horizontal="center" wrapText="1"/>
    </xf>
    <xf numFmtId="0" fontId="10" fillId="2" borderId="20" xfId="1272" applyFont="1" applyFill="1" applyBorder="1" applyAlignment="1">
      <alignment horizontal="center" wrapText="1"/>
    </xf>
    <xf numFmtId="0" fontId="10" fillId="2" borderId="21" xfId="1272" applyFont="1" applyFill="1" applyBorder="1" applyAlignment="1">
      <alignment horizontal="center" wrapText="1"/>
    </xf>
    <xf numFmtId="49" fontId="10" fillId="2" borderId="17" xfId="1272" applyNumberFormat="1" applyFont="1" applyFill="1" applyBorder="1" applyAlignment="1">
      <alignment horizontal="center"/>
    </xf>
    <xf numFmtId="0" fontId="2" fillId="0" borderId="29" xfId="1272" applyNumberFormat="1" applyFont="1" applyFill="1" applyBorder="1" applyAlignment="1">
      <alignment horizontal="center"/>
    </xf>
    <xf numFmtId="0" fontId="2" fillId="0" borderId="18" xfId="1272" applyNumberFormat="1" applyFont="1" applyFill="1" applyBorder="1" applyAlignment="1">
      <alignment horizontal="center"/>
    </xf>
    <xf numFmtId="49" fontId="10" fillId="0" borderId="0" xfId="1272" applyNumberFormat="1" applyFont="1" applyFill="1" applyAlignment="1">
      <alignment horizontal="left"/>
    </xf>
    <xf numFmtId="49" fontId="10" fillId="0" borderId="12" xfId="1272" applyNumberFormat="1" applyFont="1" applyFill="1" applyBorder="1" applyAlignment="1">
      <alignment horizontal="center"/>
    </xf>
    <xf numFmtId="49" fontId="10" fillId="0" borderId="17" xfId="1272" applyNumberFormat="1" applyFont="1" applyFill="1" applyBorder="1" applyAlignment="1">
      <alignment horizontal="center"/>
    </xf>
    <xf numFmtId="49" fontId="10" fillId="0" borderId="19" xfId="1272" applyNumberFormat="1" applyFont="1" applyFill="1" applyBorder="1" applyAlignment="1">
      <alignment horizontal="center"/>
    </xf>
    <xf numFmtId="49" fontId="9" fillId="0" borderId="13" xfId="1272" applyNumberFormat="1" applyFont="1" applyFill="1" applyBorder="1" applyAlignment="1">
      <alignment horizontal="left" wrapText="1"/>
    </xf>
    <xf numFmtId="49" fontId="10" fillId="2" borderId="23" xfId="1272" applyNumberFormat="1" applyFont="1" applyFill="1" applyBorder="1" applyAlignment="1">
      <alignment horizontal="center"/>
    </xf>
    <xf numFmtId="49" fontId="10" fillId="2" borderId="64" xfId="0" applyNumberFormat="1" applyFont="1" applyFill="1" applyBorder="1" applyAlignment="1">
      <alignment horizontal="left" wrapText="1"/>
    </xf>
    <xf numFmtId="49" fontId="10" fillId="2" borderId="0" xfId="0" applyNumberFormat="1" applyFont="1" applyFill="1" applyAlignment="1">
      <alignment horizontal="left" wrapText="1"/>
    </xf>
    <xf numFmtId="0" fontId="9" fillId="2" borderId="0" xfId="0" applyFont="1" applyFill="1" applyAlignment="1">
      <alignment horizontal="left" wrapText="1"/>
    </xf>
    <xf numFmtId="49" fontId="95" fillId="2" borderId="0" xfId="0" applyNumberFormat="1" applyFont="1" applyFill="1" applyAlignment="1">
      <alignment horizontal="left" wrapText="1"/>
    </xf>
    <xf numFmtId="49" fontId="10" fillId="2" borderId="48" xfId="0" applyNumberFormat="1" applyFont="1" applyFill="1" applyBorder="1" applyAlignment="1">
      <alignment horizontal="center" vertical="center"/>
    </xf>
    <xf numFmtId="49" fontId="10" fillId="2" borderId="46" xfId="0" applyNumberFormat="1" applyFont="1" applyFill="1" applyBorder="1" applyAlignment="1">
      <alignment horizontal="center" vertical="center"/>
    </xf>
    <xf numFmtId="49" fontId="10" fillId="3" borderId="0" xfId="0" applyNumberFormat="1" applyFont="1" applyFill="1" applyAlignment="1">
      <alignment horizontal="left" vertical="top"/>
    </xf>
    <xf numFmtId="49" fontId="10" fillId="2" borderId="4"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xf>
    <xf numFmtId="0" fontId="10" fillId="2" borderId="4" xfId="0" applyFont="1" applyFill="1" applyBorder="1" applyAlignment="1">
      <alignment horizontal="center" vertical="center" wrapText="1"/>
    </xf>
    <xf numFmtId="49" fontId="12" fillId="2" borderId="0" xfId="0" applyNumberFormat="1" applyFont="1" applyFill="1" applyAlignment="1">
      <alignment horizontal="left" wrapText="1"/>
    </xf>
    <xf numFmtId="0" fontId="10" fillId="2" borderId="47"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0" fillId="3" borderId="0" xfId="0" applyNumberFormat="1" applyFont="1" applyFill="1" applyBorder="1" applyAlignment="1"/>
    <xf numFmtId="0" fontId="24" fillId="0" borderId="4" xfId="0" applyNumberFormat="1" applyFont="1" applyFill="1" applyBorder="1" applyAlignment="1"/>
    <xf numFmtId="0" fontId="12" fillId="0" borderId="4" xfId="0" applyNumberFormat="1" applyFont="1" applyFill="1" applyBorder="1" applyAlignment="1">
      <alignment horizontal="center"/>
    </xf>
    <xf numFmtId="49" fontId="10" fillId="2" borderId="20" xfId="0" applyNumberFormat="1"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25" xfId="0" applyFont="1" applyFill="1" applyBorder="1" applyAlignment="1">
      <alignment horizontal="center" vertical="center" wrapText="1"/>
    </xf>
    <xf numFmtId="49" fontId="10" fillId="2" borderId="0" xfId="0" applyNumberFormat="1" applyFont="1" applyFill="1" applyAlignment="1">
      <alignment horizontal="left"/>
    </xf>
    <xf numFmtId="0" fontId="12" fillId="0" borderId="4" xfId="478" applyFont="1" applyFill="1" applyBorder="1" applyAlignment="1">
      <alignment horizontal="center" vertical="top"/>
    </xf>
    <xf numFmtId="0" fontId="12" fillId="0" borderId="4" xfId="478" applyFont="1" applyFill="1" applyBorder="1" applyAlignment="1">
      <alignment horizontal="center" vertical="top" wrapText="1"/>
    </xf>
    <xf numFmtId="0" fontId="12" fillId="0" borderId="4" xfId="1272" applyFont="1" applyFill="1" applyBorder="1" applyAlignment="1">
      <alignment horizontal="center" vertical="top" wrapText="1"/>
    </xf>
    <xf numFmtId="0" fontId="8" fillId="0" borderId="0" xfId="1272" applyFont="1" applyFill="1" applyAlignment="1">
      <alignment horizontal="left" vertical="top" wrapText="1"/>
    </xf>
    <xf numFmtId="166" fontId="12" fillId="5" borderId="1" xfId="1272" applyNumberFormat="1" applyFont="1" applyFill="1" applyBorder="1" applyAlignment="1">
      <alignment horizontal="center" vertical="top"/>
    </xf>
    <xf numFmtId="166" fontId="12" fillId="5" borderId="2" xfId="1272" applyNumberFormat="1" applyFont="1" applyFill="1" applyBorder="1" applyAlignment="1">
      <alignment horizontal="center" vertical="top"/>
    </xf>
    <xf numFmtId="49" fontId="10" fillId="2" borderId="27" xfId="0" applyNumberFormat="1" applyFont="1" applyFill="1" applyBorder="1" applyAlignment="1">
      <alignment horizontal="left" vertical="center"/>
    </xf>
    <xf numFmtId="49" fontId="10" fillId="2" borderId="44" xfId="0" applyNumberFormat="1" applyFont="1" applyFill="1" applyBorder="1" applyAlignment="1">
      <alignment horizontal="center" vertical="center" wrapText="1"/>
    </xf>
    <xf numFmtId="49" fontId="10" fillId="2" borderId="45" xfId="0" applyNumberFormat="1" applyFont="1" applyFill="1" applyBorder="1" applyAlignment="1">
      <alignment horizontal="center" vertical="center" wrapText="1"/>
    </xf>
    <xf numFmtId="49" fontId="10" fillId="2" borderId="47" xfId="0" applyNumberFormat="1" applyFont="1" applyFill="1" applyBorder="1" applyAlignment="1">
      <alignment horizontal="center" vertical="center"/>
    </xf>
    <xf numFmtId="49" fontId="22" fillId="0" borderId="57" xfId="0" applyNumberFormat="1" applyFont="1" applyFill="1" applyBorder="1" applyAlignment="1">
      <alignment horizontal="center" vertical="center"/>
    </xf>
    <xf numFmtId="49" fontId="22" fillId="0" borderId="56" xfId="0" applyNumberFormat="1" applyFont="1" applyFill="1" applyBorder="1" applyAlignment="1">
      <alignment horizontal="center" vertical="center"/>
    </xf>
    <xf numFmtId="49" fontId="22" fillId="0" borderId="58" xfId="0" applyNumberFormat="1" applyFont="1" applyFill="1" applyBorder="1" applyAlignment="1">
      <alignment horizontal="center" vertical="center"/>
    </xf>
    <xf numFmtId="49" fontId="22" fillId="0" borderId="55" xfId="0" applyNumberFormat="1" applyFont="1" applyFill="1" applyBorder="1" applyAlignment="1">
      <alignment horizontal="center" vertical="center"/>
    </xf>
    <xf numFmtId="49" fontId="22" fillId="0" borderId="39" xfId="0" applyNumberFormat="1" applyFont="1" applyFill="1" applyBorder="1" applyAlignment="1">
      <alignment horizontal="center"/>
    </xf>
    <xf numFmtId="49" fontId="22" fillId="0" borderId="0" xfId="0" applyNumberFormat="1" applyFont="1" applyFill="1" applyBorder="1" applyAlignment="1">
      <alignment horizontal="center"/>
    </xf>
    <xf numFmtId="49" fontId="22" fillId="0" borderId="31" xfId="0" applyNumberFormat="1" applyFont="1" applyFill="1" applyBorder="1" applyAlignment="1">
      <alignment horizontal="center"/>
    </xf>
    <xf numFmtId="49" fontId="10" fillId="2" borderId="4" xfId="1272" applyNumberFormat="1" applyFont="1" applyFill="1" applyBorder="1" applyAlignment="1">
      <alignment horizontal="center" vertical="center"/>
    </xf>
    <xf numFmtId="0" fontId="9" fillId="2" borderId="29" xfId="1272" applyFont="1" applyFill="1" applyBorder="1" applyAlignment="1">
      <alignment horizontal="left" wrapText="1"/>
    </xf>
    <xf numFmtId="0" fontId="9" fillId="2" borderId="0" xfId="1272" applyFont="1" applyFill="1" applyBorder="1" applyAlignment="1">
      <alignment horizontal="left" wrapText="1"/>
    </xf>
    <xf numFmtId="0" fontId="10" fillId="2" borderId="0" xfId="1272" applyFont="1" applyFill="1" applyBorder="1" applyAlignment="1">
      <alignment horizontal="left" wrapText="1"/>
    </xf>
    <xf numFmtId="0" fontId="2" fillId="0" borderId="0" xfId="1272" applyNumberFormat="1" applyFont="1" applyFill="1" applyBorder="1" applyAlignment="1">
      <alignment horizontal="left"/>
    </xf>
    <xf numFmtId="0" fontId="18" fillId="3" borderId="4" xfId="1521" applyNumberFormat="1" applyFont="1" applyFill="1" applyBorder="1" applyAlignment="1">
      <alignment horizontal="center" vertical="center"/>
    </xf>
    <xf numFmtId="0" fontId="31" fillId="3" borderId="4" xfId="1521" applyNumberFormat="1" applyFont="1" applyFill="1" applyBorder="1" applyAlignment="1">
      <alignment horizontal="left" vertical="center" wrapText="1"/>
    </xf>
    <xf numFmtId="0" fontId="31" fillId="3" borderId="4" xfId="1521" applyNumberFormat="1" applyFont="1" applyFill="1" applyBorder="1" applyAlignment="1">
      <alignment horizontal="center" vertical="center"/>
    </xf>
    <xf numFmtId="0" fontId="18" fillId="3" borderId="0" xfId="1521" applyNumberFormat="1" applyFont="1" applyFill="1" applyBorder="1" applyAlignment="1">
      <alignment horizontal="left" vertical="top"/>
    </xf>
    <xf numFmtId="0" fontId="31" fillId="7" borderId="4" xfId="1521" applyNumberFormat="1" applyFont="1" applyFill="1" applyBorder="1" applyAlignment="1">
      <alignment horizontal="center" vertical="top" wrapText="1"/>
    </xf>
    <xf numFmtId="0" fontId="31" fillId="7" borderId="43" xfId="1521" applyNumberFormat="1" applyFont="1" applyFill="1" applyBorder="1" applyAlignment="1">
      <alignment horizontal="center" vertical="top"/>
    </xf>
    <xf numFmtId="0" fontId="31" fillId="7" borderId="61" xfId="1521" applyNumberFormat="1" applyFont="1" applyFill="1" applyBorder="1" applyAlignment="1">
      <alignment horizontal="center" vertical="top"/>
    </xf>
    <xf numFmtId="0" fontId="31" fillId="7" borderId="60" xfId="1521" applyNumberFormat="1" applyFont="1" applyFill="1" applyBorder="1" applyAlignment="1">
      <alignment horizontal="center" vertical="top"/>
    </xf>
    <xf numFmtId="0" fontId="31" fillId="0" borderId="43" xfId="1521" applyNumberFormat="1" applyFont="1" applyBorder="1" applyAlignment="1">
      <alignment horizontal="center"/>
    </xf>
    <xf numFmtId="0" fontId="31" fillId="0" borderId="61" xfId="1521" applyNumberFormat="1" applyFont="1" applyBorder="1" applyAlignment="1">
      <alignment horizontal="center"/>
    </xf>
    <xf numFmtId="0" fontId="31" fillId="0" borderId="60" xfId="1521" applyNumberFormat="1" applyFont="1" applyBorder="1" applyAlignment="1">
      <alignment horizontal="center"/>
    </xf>
    <xf numFmtId="0" fontId="49" fillId="3" borderId="43" xfId="1521" applyNumberFormat="1" applyFont="1" applyFill="1" applyBorder="1" applyAlignment="1">
      <alignment horizontal="center" vertical="center"/>
    </xf>
    <xf numFmtId="0" fontId="49" fillId="3" borderId="61" xfId="1521" applyNumberFormat="1" applyFont="1" applyFill="1" applyBorder="1" applyAlignment="1">
      <alignment horizontal="center" vertical="center"/>
    </xf>
    <xf numFmtId="0" fontId="49" fillId="3" borderId="60" xfId="1521" applyNumberFormat="1" applyFont="1" applyFill="1" applyBorder="1" applyAlignment="1">
      <alignment horizontal="center" vertical="center"/>
    </xf>
    <xf numFmtId="0" fontId="31" fillId="8" borderId="62" xfId="1521" applyNumberFormat="1" applyFont="1" applyFill="1" applyBorder="1" applyAlignment="1">
      <alignment horizontal="center" vertical="center" wrapText="1"/>
    </xf>
    <xf numFmtId="0" fontId="31" fillId="8" borderId="8" xfId="1521" applyNumberFormat="1" applyFont="1" applyFill="1" applyBorder="1" applyAlignment="1">
      <alignment horizontal="center" vertical="center" wrapText="1"/>
    </xf>
    <xf numFmtId="0" fontId="31" fillId="8" borderId="43" xfId="1521" applyNumberFormat="1" applyFont="1" applyFill="1" applyBorder="1" applyAlignment="1">
      <alignment horizontal="center" vertical="center" wrapText="1"/>
    </xf>
    <xf numFmtId="0" fontId="31" fillId="8" borderId="60" xfId="1521" applyNumberFormat="1" applyFont="1" applyFill="1" applyBorder="1" applyAlignment="1">
      <alignment horizontal="center" vertical="center" wrapText="1"/>
    </xf>
    <xf numFmtId="0" fontId="31" fillId="8" borderId="4" xfId="1521" applyNumberFormat="1" applyFont="1" applyFill="1" applyBorder="1" applyAlignment="1">
      <alignment horizontal="center" vertical="center" wrapText="1"/>
    </xf>
    <xf numFmtId="0" fontId="50" fillId="3" borderId="0" xfId="1521" applyNumberFormat="1" applyFont="1" applyFill="1" applyBorder="1" applyAlignment="1">
      <alignment horizontal="left" vertical="center"/>
    </xf>
    <xf numFmtId="0" fontId="46" fillId="8" borderId="62" xfId="1525" applyFont="1" applyFill="1" applyBorder="1" applyAlignment="1">
      <alignment horizontal="center" vertical="center" wrapText="1"/>
    </xf>
    <xf numFmtId="0" fontId="46" fillId="8" borderId="8" xfId="1525" applyFont="1" applyFill="1" applyBorder="1" applyAlignment="1">
      <alignment horizontal="center" vertical="center" wrapText="1"/>
    </xf>
    <xf numFmtId="0" fontId="46" fillId="8" borderId="7" xfId="1525" applyFont="1" applyFill="1" applyBorder="1" applyAlignment="1">
      <alignment horizontal="center" vertical="center" wrapText="1"/>
    </xf>
    <xf numFmtId="178" fontId="46" fillId="8" borderId="43" xfId="1521" applyFont="1" applyFill="1" applyBorder="1" applyAlignment="1">
      <alignment horizontal="center" vertical="center" wrapText="1"/>
    </xf>
    <xf numFmtId="178" fontId="46" fillId="8" borderId="61" xfId="1521" applyFont="1" applyFill="1" applyBorder="1" applyAlignment="1">
      <alignment horizontal="center" vertical="center" wrapText="1"/>
    </xf>
    <xf numFmtId="178" fontId="46" fillId="8" borderId="60" xfId="1521" applyFont="1" applyFill="1" applyBorder="1" applyAlignment="1">
      <alignment horizontal="center" vertical="center" wrapText="1"/>
    </xf>
    <xf numFmtId="178" fontId="46" fillId="8" borderId="4" xfId="1521" applyFont="1" applyFill="1" applyBorder="1" applyAlignment="1">
      <alignment horizontal="center" vertical="center" wrapText="1"/>
    </xf>
    <xf numFmtId="0" fontId="46" fillId="8" borderId="43" xfId="1525" applyFont="1" applyFill="1" applyBorder="1" applyAlignment="1">
      <alignment horizontal="center" vertical="center"/>
    </xf>
    <xf numFmtId="0" fontId="46" fillId="8" borderId="60" xfId="1525" applyFont="1" applyFill="1" applyBorder="1" applyAlignment="1">
      <alignment horizontal="center" vertical="center"/>
    </xf>
    <xf numFmtId="0" fontId="46" fillId="8" borderId="43" xfId="1525" applyFont="1" applyFill="1" applyBorder="1" applyAlignment="1">
      <alignment horizontal="center" vertical="center" wrapText="1"/>
    </xf>
    <xf numFmtId="0" fontId="46" fillId="8" borderId="60" xfId="1525" applyFont="1" applyFill="1" applyBorder="1" applyAlignment="1">
      <alignment horizontal="center" vertical="center" wrapText="1"/>
    </xf>
    <xf numFmtId="0" fontId="30" fillId="8" borderId="61" xfId="1521" applyNumberFormat="1" applyFont="1" applyFill="1" applyBorder="1" applyAlignment="1">
      <alignment horizontal="center"/>
    </xf>
    <xf numFmtId="0" fontId="30" fillId="8" borderId="60" xfId="1521" applyNumberFormat="1" applyFont="1" applyFill="1" applyBorder="1" applyAlignment="1">
      <alignment horizontal="center"/>
    </xf>
    <xf numFmtId="0" fontId="30" fillId="8" borderId="43" xfId="1521" applyNumberFormat="1" applyFont="1" applyFill="1" applyBorder="1" applyAlignment="1">
      <alignment horizontal="center"/>
    </xf>
    <xf numFmtId="0" fontId="52" fillId="8" borderId="43" xfId="1525" applyFont="1" applyFill="1" applyBorder="1" applyAlignment="1">
      <alignment horizontal="center" vertical="center" wrapText="1"/>
    </xf>
    <xf numFmtId="0" fontId="52" fillId="8" borderId="60" xfId="1525" applyFont="1" applyFill="1" applyBorder="1" applyAlignment="1">
      <alignment horizontal="center" vertical="center" wrapText="1"/>
    </xf>
    <xf numFmtId="0" fontId="18" fillId="3" borderId="4" xfId="1521" applyNumberFormat="1" applyFont="1" applyFill="1" applyBorder="1" applyAlignment="1">
      <alignment horizontal="left" vertical="center"/>
    </xf>
    <xf numFmtId="0" fontId="31" fillId="8" borderId="63" xfId="1521" applyNumberFormat="1" applyFont="1" applyFill="1" applyBorder="1" applyAlignment="1">
      <alignment horizontal="center" vertical="center" wrapText="1"/>
    </xf>
    <xf numFmtId="0" fontId="31" fillId="8" borderId="40" xfId="1521" applyNumberFormat="1" applyFont="1" applyFill="1" applyBorder="1" applyAlignment="1">
      <alignment horizontal="center" vertical="center" wrapText="1"/>
    </xf>
    <xf numFmtId="0" fontId="46" fillId="8" borderId="4" xfId="1525" applyFont="1" applyFill="1" applyBorder="1" applyAlignment="1">
      <alignment horizontal="center" vertical="center" wrapText="1"/>
    </xf>
    <xf numFmtId="0" fontId="30" fillId="0" borderId="4" xfId="1521" applyNumberFormat="1" applyFont="1" applyBorder="1" applyAlignment="1">
      <alignment horizontal="center"/>
    </xf>
    <xf numFmtId="0" fontId="46" fillId="8" borderId="4" xfId="1525" applyFont="1" applyFill="1" applyBorder="1" applyAlignment="1">
      <alignment horizontal="center" vertical="center"/>
    </xf>
    <xf numFmtId="0" fontId="60" fillId="3" borderId="61" xfId="1521" applyNumberFormat="1" applyFont="1" applyFill="1" applyBorder="1" applyAlignment="1">
      <alignment horizontal="center" vertical="center"/>
    </xf>
    <xf numFmtId="0" fontId="30" fillId="8" borderId="4" xfId="1521" applyNumberFormat="1" applyFont="1" applyFill="1" applyBorder="1" applyAlignment="1">
      <alignment horizontal="center" vertical="center" wrapText="1"/>
    </xf>
    <xf numFmtId="0" fontId="30" fillId="8" borderId="43" xfId="1521" applyNumberFormat="1" applyFont="1" applyFill="1" applyBorder="1" applyAlignment="1">
      <alignment horizontal="center" vertical="center" wrapText="1"/>
    </xf>
    <xf numFmtId="0" fontId="30" fillId="8" borderId="60" xfId="1521" applyNumberFormat="1" applyFont="1" applyFill="1" applyBorder="1" applyAlignment="1">
      <alignment horizontal="center" vertical="center" wrapText="1"/>
    </xf>
    <xf numFmtId="0" fontId="54" fillId="8" borderId="62" xfId="1525" applyFont="1" applyFill="1" applyBorder="1" applyAlignment="1">
      <alignment horizontal="center" vertical="center" wrapText="1"/>
    </xf>
    <xf numFmtId="0" fontId="54" fillId="8" borderId="8" xfId="1525" applyFont="1" applyFill="1" applyBorder="1" applyAlignment="1">
      <alignment horizontal="center" vertical="center" wrapText="1"/>
    </xf>
    <xf numFmtId="0" fontId="30" fillId="8" borderId="62" xfId="1521" applyNumberFormat="1" applyFont="1" applyFill="1" applyBorder="1" applyAlignment="1">
      <alignment horizontal="center" vertical="center" wrapText="1"/>
    </xf>
    <xf numFmtId="0" fontId="30" fillId="8" borderId="8" xfId="1521" applyNumberFormat="1" applyFont="1" applyFill="1" applyBorder="1" applyAlignment="1">
      <alignment horizontal="center" vertical="center" wrapText="1"/>
    </xf>
    <xf numFmtId="0" fontId="57" fillId="0" borderId="43" xfId="1521" applyNumberFormat="1" applyFont="1" applyBorder="1" applyAlignment="1">
      <alignment horizontal="center"/>
    </xf>
    <xf numFmtId="0" fontId="57" fillId="0" borderId="61" xfId="1521" applyNumberFormat="1" applyFont="1" applyBorder="1" applyAlignment="1">
      <alignment horizontal="center"/>
    </xf>
    <xf numFmtId="0" fontId="57" fillId="0" borderId="60" xfId="1521" applyNumberFormat="1" applyFont="1" applyBorder="1" applyAlignment="1">
      <alignment horizontal="center"/>
    </xf>
    <xf numFmtId="0" fontId="54" fillId="8" borderId="7" xfId="1525" applyFont="1" applyFill="1" applyBorder="1" applyAlignment="1">
      <alignment horizontal="center" vertical="center" wrapText="1"/>
    </xf>
    <xf numFmtId="178" fontId="54" fillId="8" borderId="43" xfId="1521" applyFont="1" applyFill="1" applyBorder="1" applyAlignment="1">
      <alignment horizontal="center" vertical="center" wrapText="1"/>
    </xf>
    <xf numFmtId="178" fontId="54" fillId="8" borderId="61" xfId="1521" applyFont="1" applyFill="1" applyBorder="1" applyAlignment="1">
      <alignment horizontal="center" vertical="center" wrapText="1"/>
    </xf>
    <xf numFmtId="178" fontId="54" fillId="8" borderId="60" xfId="1521" applyFont="1" applyFill="1" applyBorder="1" applyAlignment="1">
      <alignment horizontal="center" vertical="center" wrapText="1"/>
    </xf>
    <xf numFmtId="0" fontId="54" fillId="8" borderId="43" xfId="1525" applyFont="1" applyFill="1" applyBorder="1" applyAlignment="1">
      <alignment horizontal="center" vertical="center"/>
    </xf>
    <xf numFmtId="0" fontId="54" fillId="8" borderId="60" xfId="1525" applyFont="1" applyFill="1" applyBorder="1" applyAlignment="1">
      <alignment horizontal="center" vertical="center"/>
    </xf>
    <xf numFmtId="178" fontId="14" fillId="0" borderId="0" xfId="1521" applyFont="1" applyFill="1" applyAlignment="1">
      <alignment horizontal="left" vertical="top" wrapText="1"/>
    </xf>
    <xf numFmtId="178" fontId="53" fillId="0" borderId="0" xfId="1521" applyFont="1" applyFill="1" applyAlignment="1">
      <alignment horizontal="left" vertical="top" wrapText="1"/>
    </xf>
    <xf numFmtId="178" fontId="53" fillId="0" borderId="43" xfId="1521" applyFont="1" applyFill="1" applyBorder="1" applyAlignment="1">
      <alignment horizontal="center"/>
    </xf>
    <xf numFmtId="178" fontId="53" fillId="0" borderId="61" xfId="1521" applyFont="1" applyFill="1" applyBorder="1" applyAlignment="1">
      <alignment horizontal="center"/>
    </xf>
    <xf numFmtId="178" fontId="33" fillId="0" borderId="62" xfId="1521" applyFont="1" applyFill="1" applyBorder="1" applyAlignment="1">
      <alignment horizontal="center" vertical="center" wrapText="1"/>
    </xf>
    <xf numFmtId="178" fontId="33" fillId="0" borderId="7" xfId="1521" applyFont="1" applyFill="1" applyBorder="1" applyAlignment="1">
      <alignment horizontal="center" vertical="center" wrapText="1"/>
    </xf>
    <xf numFmtId="178" fontId="33" fillId="0" borderId="8" xfId="1521" applyFont="1" applyFill="1" applyBorder="1" applyAlignment="1">
      <alignment horizontal="center" vertical="center" wrapText="1"/>
    </xf>
    <xf numFmtId="177" fontId="33" fillId="0" borderId="62" xfId="1521" applyNumberFormat="1" applyFont="1" applyFill="1" applyBorder="1" applyAlignment="1">
      <alignment horizontal="center" vertical="center" wrapText="1"/>
    </xf>
    <xf numFmtId="177" fontId="33" fillId="0" borderId="7" xfId="1521" applyNumberFormat="1" applyFont="1" applyFill="1" applyBorder="1" applyAlignment="1">
      <alignment horizontal="center" vertical="center" wrapText="1"/>
    </xf>
    <xf numFmtId="177" fontId="33" fillId="0" borderId="8" xfId="1521" applyNumberFormat="1" applyFont="1" applyFill="1" applyBorder="1" applyAlignment="1">
      <alignment horizontal="center" vertical="center" wrapText="1"/>
    </xf>
    <xf numFmtId="0" fontId="72" fillId="8" borderId="62" xfId="1521" applyNumberFormat="1" applyFont="1" applyFill="1" applyBorder="1" applyAlignment="1">
      <alignment horizontal="center" vertical="center" wrapText="1"/>
    </xf>
    <xf numFmtId="0" fontId="72" fillId="8" borderId="8" xfId="1521" applyNumberFormat="1" applyFont="1" applyFill="1" applyBorder="1" applyAlignment="1">
      <alignment horizontal="center" vertical="center" wrapText="1"/>
    </xf>
    <xf numFmtId="0" fontId="31" fillId="8" borderId="61" xfId="1521" applyNumberFormat="1" applyFont="1" applyFill="1" applyBorder="1" applyAlignment="1">
      <alignment horizontal="center" vertical="center" wrapText="1"/>
    </xf>
    <xf numFmtId="0" fontId="34" fillId="8" borderId="4" xfId="1521" applyNumberFormat="1" applyFont="1" applyFill="1" applyBorder="1" applyAlignment="1">
      <alignment horizontal="center" vertical="center" wrapText="1"/>
    </xf>
    <xf numFmtId="178" fontId="35" fillId="0" borderId="7" xfId="1521" applyFont="1" applyFill="1" applyBorder="1" applyAlignment="1">
      <alignment horizontal="center" vertical="center" wrapText="1"/>
    </xf>
    <xf numFmtId="178" fontId="35" fillId="0" borderId="8" xfId="1521" applyFont="1" applyFill="1" applyBorder="1" applyAlignment="1">
      <alignment horizontal="center" vertical="center" wrapText="1"/>
    </xf>
    <xf numFmtId="177" fontId="35" fillId="0" borderId="62" xfId="1521" applyNumberFormat="1" applyFont="1" applyFill="1" applyBorder="1" applyAlignment="1">
      <alignment horizontal="center" vertical="center" wrapText="1"/>
    </xf>
    <xf numFmtId="177" fontId="35" fillId="0" borderId="8" xfId="1521" applyNumberFormat="1" applyFont="1" applyFill="1" applyBorder="1" applyAlignment="1">
      <alignment horizontal="center" vertical="center" wrapText="1"/>
    </xf>
    <xf numFmtId="177" fontId="35" fillId="0" borderId="7" xfId="1521" applyNumberFormat="1" applyFont="1" applyFill="1" applyBorder="1" applyAlignment="1">
      <alignment horizontal="center" vertical="center" wrapText="1"/>
    </xf>
    <xf numFmtId="0" fontId="34" fillId="8" borderId="62" xfId="1521" applyNumberFormat="1" applyFont="1" applyFill="1" applyBorder="1" applyAlignment="1">
      <alignment horizontal="center" vertical="center" wrapText="1"/>
    </xf>
    <xf numFmtId="0" fontId="34" fillId="8" borderId="8" xfId="1521" applyNumberFormat="1" applyFont="1" applyFill="1" applyBorder="1" applyAlignment="1">
      <alignment horizontal="center" vertical="center" wrapText="1"/>
    </xf>
    <xf numFmtId="0" fontId="77" fillId="8" borderId="62" xfId="1521" applyNumberFormat="1" applyFont="1" applyFill="1" applyBorder="1" applyAlignment="1">
      <alignment horizontal="center" vertical="center" wrapText="1"/>
    </xf>
    <xf numFmtId="0" fontId="77" fillId="8" borderId="8" xfId="1521" applyNumberFormat="1" applyFont="1" applyFill="1" applyBorder="1" applyAlignment="1">
      <alignment horizontal="center" vertical="center" wrapText="1"/>
    </xf>
    <xf numFmtId="0" fontId="34" fillId="8" borderId="43" xfId="1521" applyNumberFormat="1" applyFont="1" applyFill="1" applyBorder="1" applyAlignment="1">
      <alignment horizontal="center" vertical="center" wrapText="1"/>
    </xf>
    <xf numFmtId="0" fontId="34" fillId="8" borderId="61" xfId="1521" applyNumberFormat="1" applyFont="1" applyFill="1" applyBorder="1" applyAlignment="1">
      <alignment horizontal="center" vertical="center" wrapText="1"/>
    </xf>
    <xf numFmtId="0" fontId="34" fillId="8" borderId="60" xfId="1521" applyNumberFormat="1" applyFont="1" applyFill="1" applyBorder="1" applyAlignment="1">
      <alignment horizontal="center" vertical="center" wrapText="1"/>
    </xf>
    <xf numFmtId="178" fontId="35" fillId="0" borderId="62" xfId="1521" applyFont="1" applyFill="1" applyBorder="1" applyAlignment="1">
      <alignment horizontal="center" vertical="center" wrapText="1"/>
    </xf>
    <xf numFmtId="0" fontId="31" fillId="8" borderId="62" xfId="1521" applyNumberFormat="1" applyFont="1" applyFill="1" applyBorder="1" applyAlignment="1">
      <alignment horizontal="right" vertical="center" wrapText="1"/>
    </xf>
    <xf numFmtId="0" fontId="31" fillId="8" borderId="8" xfId="1521" applyNumberFormat="1" applyFont="1" applyFill="1" applyBorder="1" applyAlignment="1">
      <alignment horizontal="right" vertical="center" wrapText="1"/>
    </xf>
    <xf numFmtId="178" fontId="29" fillId="3" borderId="62" xfId="1521" applyFont="1" applyFill="1" applyBorder="1" applyAlignment="1">
      <alignment horizontal="center" vertical="center" wrapText="1"/>
    </xf>
    <xf numFmtId="178" fontId="29" fillId="3" borderId="7" xfId="1521" applyFont="1" applyFill="1" applyBorder="1" applyAlignment="1">
      <alignment horizontal="center" vertical="center" wrapText="1"/>
    </xf>
    <xf numFmtId="178" fontId="29" fillId="3" borderId="8" xfId="1521" applyFont="1" applyFill="1" applyBorder="1" applyAlignment="1">
      <alignment horizontal="center" vertical="center" wrapText="1"/>
    </xf>
    <xf numFmtId="178" fontId="29" fillId="3" borderId="62" xfId="1521" applyFont="1" applyFill="1" applyBorder="1" applyAlignment="1">
      <alignment horizontal="center" vertical="center"/>
    </xf>
    <xf numFmtId="178" fontId="29" fillId="3" borderId="7" xfId="1521" applyFont="1" applyFill="1" applyBorder="1" applyAlignment="1">
      <alignment horizontal="center" vertical="center"/>
    </xf>
    <xf numFmtId="178" fontId="29" fillId="3" borderId="8" xfId="1521" applyFont="1" applyFill="1" applyBorder="1" applyAlignment="1">
      <alignment horizontal="center" vertical="center"/>
    </xf>
    <xf numFmtId="178" fontId="29" fillId="3" borderId="62" xfId="1521" applyFont="1" applyFill="1" applyBorder="1" applyAlignment="1">
      <alignment horizontal="center" vertical="top"/>
    </xf>
    <xf numFmtId="178" fontId="29" fillId="3" borderId="8" xfId="1521" applyFont="1" applyFill="1" applyBorder="1" applyAlignment="1">
      <alignment horizontal="center" vertical="top"/>
    </xf>
    <xf numFmtId="43" fontId="4" fillId="0" borderId="39" xfId="1" applyFont="1" applyFill="1" applyBorder="1" applyAlignment="1">
      <alignment vertical="top" wrapText="1"/>
    </xf>
    <xf numFmtId="43" fontId="4" fillId="0" borderId="0" xfId="1" applyFont="1" applyFill="1" applyBorder="1" applyAlignment="1">
      <alignment vertical="top" wrapText="1"/>
    </xf>
    <xf numFmtId="43" fontId="4" fillId="0" borderId="10" xfId="1" applyFont="1" applyFill="1" applyBorder="1" applyAlignment="1">
      <alignment vertical="top" wrapText="1"/>
    </xf>
  </cellXfs>
  <cellStyles count="1536">
    <cellStyle name="Comma" xfId="1" builtinId="3"/>
    <cellStyle name="Comma 11 2" xfId="523"/>
    <cellStyle name="Comma 16" xfId="1520"/>
    <cellStyle name="Comma 18" xfId="1530"/>
    <cellStyle name="Comma 2" xfId="5"/>
    <cellStyle name="Comma 2 10" xfId="7"/>
    <cellStyle name="Comma 2 10 2" xfId="8"/>
    <cellStyle name="Comma 2 10 2 2" xfId="526"/>
    <cellStyle name="Comma 2 10 2 3" xfId="772"/>
    <cellStyle name="Comma 2 10 2 4" xfId="1028"/>
    <cellStyle name="Comma 2 10 2 5" xfId="1275"/>
    <cellStyle name="Comma 2 10 3" xfId="9"/>
    <cellStyle name="Comma 2 10 3 2" xfId="527"/>
    <cellStyle name="Comma 2 10 3 3" xfId="773"/>
    <cellStyle name="Comma 2 10 3 4" xfId="1029"/>
    <cellStyle name="Comma 2 10 3 5" xfId="1276"/>
    <cellStyle name="Comma 2 10 4" xfId="10"/>
    <cellStyle name="Comma 2 10 4 2" xfId="528"/>
    <cellStyle name="Comma 2 10 4 3" xfId="774"/>
    <cellStyle name="Comma 2 10 4 4" xfId="1030"/>
    <cellStyle name="Comma 2 10 4 5" xfId="1277"/>
    <cellStyle name="Comma 2 10 5" xfId="525"/>
    <cellStyle name="Comma 2 10 6" xfId="771"/>
    <cellStyle name="Comma 2 10 7" xfId="1027"/>
    <cellStyle name="Comma 2 10 8" xfId="1274"/>
    <cellStyle name="Comma 2 11" xfId="11"/>
    <cellStyle name="Comma 2 11 2" xfId="12"/>
    <cellStyle name="Comma 2 11 2 2" xfId="530"/>
    <cellStyle name="Comma 2 11 2 3" xfId="776"/>
    <cellStyle name="Comma 2 11 2 4" xfId="1032"/>
    <cellStyle name="Comma 2 11 2 5" xfId="1279"/>
    <cellStyle name="Comma 2 11 3" xfId="13"/>
    <cellStyle name="Comma 2 11 3 2" xfId="531"/>
    <cellStyle name="Comma 2 11 3 3" xfId="777"/>
    <cellStyle name="Comma 2 11 3 4" xfId="1033"/>
    <cellStyle name="Comma 2 11 3 5" xfId="1280"/>
    <cellStyle name="Comma 2 11 4" xfId="529"/>
    <cellStyle name="Comma 2 11 5" xfId="775"/>
    <cellStyle name="Comma 2 11 6" xfId="1031"/>
    <cellStyle name="Comma 2 11 7" xfId="1278"/>
    <cellStyle name="Comma 2 12" xfId="14"/>
    <cellStyle name="Comma 2 12 2" xfId="15"/>
    <cellStyle name="Comma 2 12 2 2" xfId="533"/>
    <cellStyle name="Comma 2 12 2 3" xfId="779"/>
    <cellStyle name="Comma 2 12 2 4" xfId="1035"/>
    <cellStyle name="Comma 2 12 2 5" xfId="1282"/>
    <cellStyle name="Comma 2 12 3" xfId="16"/>
    <cellStyle name="Comma 2 12 3 2" xfId="534"/>
    <cellStyle name="Comma 2 12 3 3" xfId="780"/>
    <cellStyle name="Comma 2 12 3 4" xfId="1036"/>
    <cellStyle name="Comma 2 12 3 5" xfId="1283"/>
    <cellStyle name="Comma 2 12 4" xfId="532"/>
    <cellStyle name="Comma 2 12 5" xfId="778"/>
    <cellStyle name="Comma 2 12 6" xfId="1034"/>
    <cellStyle name="Comma 2 12 7" xfId="1281"/>
    <cellStyle name="Comma 2 124" xfId="1526"/>
    <cellStyle name="Comma 2 124 2" xfId="1529"/>
    <cellStyle name="Comma 2 13" xfId="17"/>
    <cellStyle name="Comma 2 13 2" xfId="535"/>
    <cellStyle name="Comma 2 13 3" xfId="781"/>
    <cellStyle name="Comma 2 13 4" xfId="1037"/>
    <cellStyle name="Comma 2 13 5" xfId="1284"/>
    <cellStyle name="Comma 2 14" xfId="18"/>
    <cellStyle name="Comma 2 14 2" xfId="536"/>
    <cellStyle name="Comma 2 14 3" xfId="782"/>
    <cellStyle name="Comma 2 14 4" xfId="1038"/>
    <cellStyle name="Comma 2 14 5" xfId="1285"/>
    <cellStyle name="Comma 2 15" xfId="19"/>
    <cellStyle name="Comma 2 15 2" xfId="537"/>
    <cellStyle name="Comma 2 15 3" xfId="783"/>
    <cellStyle name="Comma 2 15 4" xfId="1039"/>
    <cellStyle name="Comma 2 15 5" xfId="1286"/>
    <cellStyle name="Comma 2 16" xfId="20"/>
    <cellStyle name="Comma 2 16 2" xfId="538"/>
    <cellStyle name="Comma 2 16 3" xfId="784"/>
    <cellStyle name="Comma 2 16 4" xfId="1040"/>
    <cellStyle name="Comma 2 16 5" xfId="1287"/>
    <cellStyle name="Comma 2 17" xfId="21"/>
    <cellStyle name="Comma 2 17 2" xfId="539"/>
    <cellStyle name="Comma 2 17 3" xfId="785"/>
    <cellStyle name="Comma 2 17 4" xfId="1041"/>
    <cellStyle name="Comma 2 17 5" xfId="1288"/>
    <cellStyle name="Comma 2 18" xfId="22"/>
    <cellStyle name="Comma 2 18 2" xfId="540"/>
    <cellStyle name="Comma 2 18 3" xfId="786"/>
    <cellStyle name="Comma 2 18 4" xfId="1042"/>
    <cellStyle name="Comma 2 18 5" xfId="1289"/>
    <cellStyle name="Comma 2 19" xfId="23"/>
    <cellStyle name="Comma 2 19 2" xfId="541"/>
    <cellStyle name="Comma 2 19 3" xfId="787"/>
    <cellStyle name="Comma 2 19 4" xfId="1043"/>
    <cellStyle name="Comma 2 19 5" xfId="1290"/>
    <cellStyle name="Comma 2 2" xfId="24"/>
    <cellStyle name="Comma 2 2 10" xfId="25"/>
    <cellStyle name="Comma 2 2 10 2" xfId="543"/>
    <cellStyle name="Comma 2 2 10 3" xfId="789"/>
    <cellStyle name="Comma 2 2 10 4" xfId="1045"/>
    <cellStyle name="Comma 2 2 10 5" xfId="1292"/>
    <cellStyle name="Comma 2 2 11" xfId="26"/>
    <cellStyle name="Comma 2 2 11 2" xfId="544"/>
    <cellStyle name="Comma 2 2 11 3" xfId="790"/>
    <cellStyle name="Comma 2 2 11 4" xfId="1046"/>
    <cellStyle name="Comma 2 2 11 5" xfId="1293"/>
    <cellStyle name="Comma 2 2 12" xfId="27"/>
    <cellStyle name="Comma 2 2 12 2" xfId="545"/>
    <cellStyle name="Comma 2 2 12 3" xfId="791"/>
    <cellStyle name="Comma 2 2 12 4" xfId="1047"/>
    <cellStyle name="Comma 2 2 12 5" xfId="1294"/>
    <cellStyle name="Comma 2 2 13" xfId="28"/>
    <cellStyle name="Comma 2 2 13 2" xfId="546"/>
    <cellStyle name="Comma 2 2 13 3" xfId="792"/>
    <cellStyle name="Comma 2 2 13 4" xfId="1048"/>
    <cellStyle name="Comma 2 2 13 5" xfId="1295"/>
    <cellStyle name="Comma 2 2 14" xfId="29"/>
    <cellStyle name="Comma 2 2 14 2" xfId="547"/>
    <cellStyle name="Comma 2 2 14 3" xfId="793"/>
    <cellStyle name="Comma 2 2 14 4" xfId="1049"/>
    <cellStyle name="Comma 2 2 14 5" xfId="1296"/>
    <cellStyle name="Comma 2 2 15" xfId="30"/>
    <cellStyle name="Comma 2 2 15 2" xfId="548"/>
    <cellStyle name="Comma 2 2 15 3" xfId="794"/>
    <cellStyle name="Comma 2 2 15 4" xfId="1050"/>
    <cellStyle name="Comma 2 2 15 5" xfId="1297"/>
    <cellStyle name="Comma 2 2 16" xfId="542"/>
    <cellStyle name="Comma 2 2 17" xfId="788"/>
    <cellStyle name="Comma 2 2 18" xfId="1019"/>
    <cellStyle name="Comma 2 2 19" xfId="1044"/>
    <cellStyle name="Comma 2 2 2" xfId="31"/>
    <cellStyle name="Comma 2 2 2 2" xfId="32"/>
    <cellStyle name="Comma 2 2 2 2 2" xfId="550"/>
    <cellStyle name="Comma 2 2 2 2 3" xfId="796"/>
    <cellStyle name="Comma 2 2 2 2 4" xfId="1025"/>
    <cellStyle name="Comma 2 2 2 2 5" xfId="1052"/>
    <cellStyle name="Comma 2 2 2 2 6" xfId="1299"/>
    <cellStyle name="Comma 2 2 2 3" xfId="33"/>
    <cellStyle name="Comma 2 2 2 3 2" xfId="551"/>
    <cellStyle name="Comma 2 2 2 3 3" xfId="797"/>
    <cellStyle name="Comma 2 2 2 3 4" xfId="1053"/>
    <cellStyle name="Comma 2 2 2 3 5" xfId="1300"/>
    <cellStyle name="Comma 2 2 2 4" xfId="34"/>
    <cellStyle name="Comma 2 2 2 4 2" xfId="552"/>
    <cellStyle name="Comma 2 2 2 4 3" xfId="798"/>
    <cellStyle name="Comma 2 2 2 4 4" xfId="1054"/>
    <cellStyle name="Comma 2 2 2 4 5" xfId="1301"/>
    <cellStyle name="Comma 2 2 2 5" xfId="549"/>
    <cellStyle name="Comma 2 2 2 6" xfId="795"/>
    <cellStyle name="Comma 2 2 2 7" xfId="1021"/>
    <cellStyle name="Comma 2 2 2 8" xfId="1051"/>
    <cellStyle name="Comma 2 2 2 9" xfId="1298"/>
    <cellStyle name="Comma 2 2 20" xfId="1291"/>
    <cellStyle name="Comma 2 2 3" xfId="35"/>
    <cellStyle name="Comma 2 2 3 2" xfId="36"/>
    <cellStyle name="Comma 2 2 3 2 2" xfId="554"/>
    <cellStyle name="Comma 2 2 3 2 3" xfId="800"/>
    <cellStyle name="Comma 2 2 3 2 4" xfId="1056"/>
    <cellStyle name="Comma 2 2 3 2 5" xfId="1303"/>
    <cellStyle name="Comma 2 2 3 3" xfId="37"/>
    <cellStyle name="Comma 2 2 3 3 2" xfId="555"/>
    <cellStyle name="Comma 2 2 3 3 3" xfId="801"/>
    <cellStyle name="Comma 2 2 3 3 4" xfId="1057"/>
    <cellStyle name="Comma 2 2 3 3 5" xfId="1304"/>
    <cellStyle name="Comma 2 2 3 4" xfId="553"/>
    <cellStyle name="Comma 2 2 3 5" xfId="799"/>
    <cellStyle name="Comma 2 2 3 6" xfId="1023"/>
    <cellStyle name="Comma 2 2 3 7" xfId="1055"/>
    <cellStyle name="Comma 2 2 3 8" xfId="1302"/>
    <cellStyle name="Comma 2 2 4" xfId="38"/>
    <cellStyle name="Comma 2 2 4 2" xfId="39"/>
    <cellStyle name="Comma 2 2 4 2 2" xfId="557"/>
    <cellStyle name="Comma 2 2 4 2 3" xfId="803"/>
    <cellStyle name="Comma 2 2 4 2 4" xfId="1059"/>
    <cellStyle name="Comma 2 2 4 2 5" xfId="1306"/>
    <cellStyle name="Comma 2 2 4 3" xfId="40"/>
    <cellStyle name="Comma 2 2 4 3 2" xfId="558"/>
    <cellStyle name="Comma 2 2 4 3 3" xfId="804"/>
    <cellStyle name="Comma 2 2 4 3 4" xfId="1060"/>
    <cellStyle name="Comma 2 2 4 3 5" xfId="1307"/>
    <cellStyle name="Comma 2 2 4 4" xfId="556"/>
    <cellStyle name="Comma 2 2 4 5" xfId="802"/>
    <cellStyle name="Comma 2 2 4 6" xfId="1058"/>
    <cellStyle name="Comma 2 2 4 7" xfId="1305"/>
    <cellStyle name="Comma 2 2 5" xfId="41"/>
    <cellStyle name="Comma 2 2 5 2" xfId="559"/>
    <cellStyle name="Comma 2 2 5 3" xfId="805"/>
    <cellStyle name="Comma 2 2 5 4" xfId="1061"/>
    <cellStyle name="Comma 2 2 5 5" xfId="1308"/>
    <cellStyle name="Comma 2 2 6" xfId="42"/>
    <cellStyle name="Comma 2 2 6 2" xfId="560"/>
    <cellStyle name="Comma 2 2 6 3" xfId="806"/>
    <cellStyle name="Comma 2 2 6 4" xfId="1062"/>
    <cellStyle name="Comma 2 2 6 5" xfId="1309"/>
    <cellStyle name="Comma 2 2 7" xfId="43"/>
    <cellStyle name="Comma 2 2 7 2" xfId="561"/>
    <cellStyle name="Comma 2 2 7 3" xfId="807"/>
    <cellStyle name="Comma 2 2 7 4" xfId="1063"/>
    <cellStyle name="Comma 2 2 7 5" xfId="1310"/>
    <cellStyle name="Comma 2 2 8" xfId="44"/>
    <cellStyle name="Comma 2 2 8 2" xfId="562"/>
    <cellStyle name="Comma 2 2 8 3" xfId="808"/>
    <cellStyle name="Comma 2 2 8 4" xfId="1064"/>
    <cellStyle name="Comma 2 2 8 5" xfId="1311"/>
    <cellStyle name="Comma 2 2 9" xfId="45"/>
    <cellStyle name="Comma 2 2 9 2" xfId="563"/>
    <cellStyle name="Comma 2 2 9 3" xfId="809"/>
    <cellStyle name="Comma 2 2 9 4" xfId="1065"/>
    <cellStyle name="Comma 2 2 9 5" xfId="1312"/>
    <cellStyle name="Comma 2 20" xfId="46"/>
    <cellStyle name="Comma 2 20 2" xfId="564"/>
    <cellStyle name="Comma 2 20 3" xfId="810"/>
    <cellStyle name="Comma 2 20 4" xfId="1066"/>
    <cellStyle name="Comma 2 20 5" xfId="1313"/>
    <cellStyle name="Comma 2 21" xfId="47"/>
    <cellStyle name="Comma 2 21 2" xfId="565"/>
    <cellStyle name="Comma 2 21 3" xfId="811"/>
    <cellStyle name="Comma 2 21 4" xfId="1067"/>
    <cellStyle name="Comma 2 21 5" xfId="1314"/>
    <cellStyle name="Comma 2 22" xfId="48"/>
    <cellStyle name="Comma 2 22 2" xfId="566"/>
    <cellStyle name="Comma 2 22 3" xfId="812"/>
    <cellStyle name="Comma 2 22 4" xfId="1068"/>
    <cellStyle name="Comma 2 22 5" xfId="1315"/>
    <cellStyle name="Comma 2 23" xfId="49"/>
    <cellStyle name="Comma 2 23 2" xfId="567"/>
    <cellStyle name="Comma 2 23 3" xfId="813"/>
    <cellStyle name="Comma 2 23 4" xfId="1069"/>
    <cellStyle name="Comma 2 23 5" xfId="1316"/>
    <cellStyle name="Comma 2 24" xfId="50"/>
    <cellStyle name="Comma 2 24 2" xfId="568"/>
    <cellStyle name="Comma 2 24 3" xfId="814"/>
    <cellStyle name="Comma 2 24 4" xfId="1070"/>
    <cellStyle name="Comma 2 24 5" xfId="1317"/>
    <cellStyle name="Comma 2 25" xfId="51"/>
    <cellStyle name="Comma 2 25 2" xfId="569"/>
    <cellStyle name="Comma 2 25 3" xfId="815"/>
    <cellStyle name="Comma 2 25 4" xfId="1071"/>
    <cellStyle name="Comma 2 25 5" xfId="1318"/>
    <cellStyle name="Comma 2 26" xfId="52"/>
    <cellStyle name="Comma 2 26 2" xfId="570"/>
    <cellStyle name="Comma 2 26 3" xfId="816"/>
    <cellStyle name="Comma 2 26 4" xfId="1072"/>
    <cellStyle name="Comma 2 26 5" xfId="1319"/>
    <cellStyle name="Comma 2 27" xfId="53"/>
    <cellStyle name="Comma 2 27 2" xfId="571"/>
    <cellStyle name="Comma 2 27 3" xfId="817"/>
    <cellStyle name="Comma 2 27 4" xfId="1073"/>
    <cellStyle name="Comma 2 27 5" xfId="1320"/>
    <cellStyle name="Comma 2 28" xfId="54"/>
    <cellStyle name="Comma 2 28 2" xfId="572"/>
    <cellStyle name="Comma 2 28 3" xfId="818"/>
    <cellStyle name="Comma 2 28 4" xfId="1074"/>
    <cellStyle name="Comma 2 28 5" xfId="1321"/>
    <cellStyle name="Comma 2 29" xfId="55"/>
    <cellStyle name="Comma 2 29 2" xfId="573"/>
    <cellStyle name="Comma 2 29 3" xfId="819"/>
    <cellStyle name="Comma 2 29 4" xfId="1075"/>
    <cellStyle name="Comma 2 29 5" xfId="1322"/>
    <cellStyle name="Comma 2 3" xfId="56"/>
    <cellStyle name="Comma 2 3 10" xfId="57"/>
    <cellStyle name="Comma 2 3 10 2" xfId="575"/>
    <cellStyle name="Comma 2 3 10 3" xfId="821"/>
    <cellStyle name="Comma 2 3 10 4" xfId="1077"/>
    <cellStyle name="Comma 2 3 10 5" xfId="1324"/>
    <cellStyle name="Comma 2 3 11" xfId="58"/>
    <cellStyle name="Comma 2 3 11 2" xfId="576"/>
    <cellStyle name="Comma 2 3 11 3" xfId="822"/>
    <cellStyle name="Comma 2 3 11 4" xfId="1078"/>
    <cellStyle name="Comma 2 3 11 5" xfId="1325"/>
    <cellStyle name="Comma 2 3 12" xfId="59"/>
    <cellStyle name="Comma 2 3 12 2" xfId="577"/>
    <cellStyle name="Comma 2 3 12 3" xfId="823"/>
    <cellStyle name="Comma 2 3 12 4" xfId="1079"/>
    <cellStyle name="Comma 2 3 12 5" xfId="1326"/>
    <cellStyle name="Comma 2 3 13" xfId="60"/>
    <cellStyle name="Comma 2 3 13 2" xfId="578"/>
    <cellStyle name="Comma 2 3 13 3" xfId="824"/>
    <cellStyle name="Comma 2 3 13 4" xfId="1080"/>
    <cellStyle name="Comma 2 3 13 5" xfId="1327"/>
    <cellStyle name="Comma 2 3 14" xfId="61"/>
    <cellStyle name="Comma 2 3 14 2" xfId="579"/>
    <cellStyle name="Comma 2 3 14 3" xfId="825"/>
    <cellStyle name="Comma 2 3 14 4" xfId="1081"/>
    <cellStyle name="Comma 2 3 14 5" xfId="1328"/>
    <cellStyle name="Comma 2 3 15" xfId="62"/>
    <cellStyle name="Comma 2 3 15 2" xfId="580"/>
    <cellStyle name="Comma 2 3 15 3" xfId="826"/>
    <cellStyle name="Comma 2 3 15 4" xfId="1082"/>
    <cellStyle name="Comma 2 3 15 5" xfId="1329"/>
    <cellStyle name="Comma 2 3 16" xfId="574"/>
    <cellStyle name="Comma 2 3 17" xfId="820"/>
    <cellStyle name="Comma 2 3 18" xfId="1020"/>
    <cellStyle name="Comma 2 3 19" xfId="1076"/>
    <cellStyle name="Comma 2 3 2" xfId="63"/>
    <cellStyle name="Comma 2 3 2 2" xfId="64"/>
    <cellStyle name="Comma 2 3 2 2 2" xfId="582"/>
    <cellStyle name="Comma 2 3 2 2 3" xfId="828"/>
    <cellStyle name="Comma 2 3 2 2 4" xfId="1084"/>
    <cellStyle name="Comma 2 3 2 2 5" xfId="1331"/>
    <cellStyle name="Comma 2 3 2 3" xfId="65"/>
    <cellStyle name="Comma 2 3 2 3 2" xfId="583"/>
    <cellStyle name="Comma 2 3 2 3 3" xfId="829"/>
    <cellStyle name="Comma 2 3 2 3 4" xfId="1085"/>
    <cellStyle name="Comma 2 3 2 3 5" xfId="1332"/>
    <cellStyle name="Comma 2 3 2 4" xfId="66"/>
    <cellStyle name="Comma 2 3 2 4 2" xfId="584"/>
    <cellStyle name="Comma 2 3 2 4 3" xfId="830"/>
    <cellStyle name="Comma 2 3 2 4 4" xfId="1086"/>
    <cellStyle name="Comma 2 3 2 4 5" xfId="1333"/>
    <cellStyle name="Comma 2 3 2 5" xfId="581"/>
    <cellStyle name="Comma 2 3 2 6" xfId="827"/>
    <cellStyle name="Comma 2 3 2 7" xfId="1024"/>
    <cellStyle name="Comma 2 3 2 8" xfId="1083"/>
    <cellStyle name="Comma 2 3 2 9" xfId="1330"/>
    <cellStyle name="Comma 2 3 20" xfId="1323"/>
    <cellStyle name="Comma 2 3 3" xfId="67"/>
    <cellStyle name="Comma 2 3 3 2" xfId="68"/>
    <cellStyle name="Comma 2 3 3 2 2" xfId="586"/>
    <cellStyle name="Comma 2 3 3 2 3" xfId="832"/>
    <cellStyle name="Comma 2 3 3 2 4" xfId="1088"/>
    <cellStyle name="Comma 2 3 3 2 5" xfId="1335"/>
    <cellStyle name="Comma 2 3 3 3" xfId="69"/>
    <cellStyle name="Comma 2 3 3 3 2" xfId="587"/>
    <cellStyle name="Comma 2 3 3 3 3" xfId="833"/>
    <cellStyle name="Comma 2 3 3 3 4" xfId="1089"/>
    <cellStyle name="Comma 2 3 3 3 5" xfId="1336"/>
    <cellStyle name="Comma 2 3 3 4" xfId="585"/>
    <cellStyle name="Comma 2 3 3 5" xfId="831"/>
    <cellStyle name="Comma 2 3 3 6" xfId="1087"/>
    <cellStyle name="Comma 2 3 3 7" xfId="1334"/>
    <cellStyle name="Comma 2 3 4" xfId="70"/>
    <cellStyle name="Comma 2 3 4 2" xfId="71"/>
    <cellStyle name="Comma 2 3 4 2 2" xfId="589"/>
    <cellStyle name="Comma 2 3 4 2 3" xfId="835"/>
    <cellStyle name="Comma 2 3 4 2 4" xfId="1091"/>
    <cellStyle name="Comma 2 3 4 2 5" xfId="1338"/>
    <cellStyle name="Comma 2 3 4 3" xfId="72"/>
    <cellStyle name="Comma 2 3 4 3 2" xfId="590"/>
    <cellStyle name="Comma 2 3 4 3 3" xfId="836"/>
    <cellStyle name="Comma 2 3 4 3 4" xfId="1092"/>
    <cellStyle name="Comma 2 3 4 3 5" xfId="1339"/>
    <cellStyle name="Comma 2 3 4 4" xfId="588"/>
    <cellStyle name="Comma 2 3 4 5" xfId="834"/>
    <cellStyle name="Comma 2 3 4 6" xfId="1090"/>
    <cellStyle name="Comma 2 3 4 7" xfId="1337"/>
    <cellStyle name="Comma 2 3 5" xfId="73"/>
    <cellStyle name="Comma 2 3 5 2" xfId="591"/>
    <cellStyle name="Comma 2 3 5 3" xfId="837"/>
    <cellStyle name="Comma 2 3 5 4" xfId="1093"/>
    <cellStyle name="Comma 2 3 5 5" xfId="1340"/>
    <cellStyle name="Comma 2 3 6" xfId="74"/>
    <cellStyle name="Comma 2 3 6 2" xfId="592"/>
    <cellStyle name="Comma 2 3 6 3" xfId="838"/>
    <cellStyle name="Comma 2 3 6 4" xfId="1094"/>
    <cellStyle name="Comma 2 3 6 5" xfId="1341"/>
    <cellStyle name="Comma 2 3 7" xfId="75"/>
    <cellStyle name="Comma 2 3 7 2" xfId="593"/>
    <cellStyle name="Comma 2 3 7 3" xfId="839"/>
    <cellStyle name="Comma 2 3 7 4" xfId="1095"/>
    <cellStyle name="Comma 2 3 7 5" xfId="1342"/>
    <cellStyle name="Comma 2 3 8" xfId="76"/>
    <cellStyle name="Comma 2 3 8 2" xfId="594"/>
    <cellStyle name="Comma 2 3 8 3" xfId="840"/>
    <cellStyle name="Comma 2 3 8 4" xfId="1096"/>
    <cellStyle name="Comma 2 3 8 5" xfId="1343"/>
    <cellStyle name="Comma 2 3 86" xfId="1527"/>
    <cellStyle name="Comma 2 3 9" xfId="77"/>
    <cellStyle name="Comma 2 3 9 2" xfId="595"/>
    <cellStyle name="Comma 2 3 9 3" xfId="841"/>
    <cellStyle name="Comma 2 3 9 4" xfId="1097"/>
    <cellStyle name="Comma 2 3 9 5" xfId="1344"/>
    <cellStyle name="Comma 2 30" xfId="6"/>
    <cellStyle name="Comma 2 31" xfId="524"/>
    <cellStyle name="Comma 2 32" xfId="770"/>
    <cellStyle name="Comma 2 33" xfId="1018"/>
    <cellStyle name="Comma 2 34" xfId="1026"/>
    <cellStyle name="Comma 2 35" xfId="1273"/>
    <cellStyle name="Comma 2 4" xfId="78"/>
    <cellStyle name="Comma 2 4 10" xfId="79"/>
    <cellStyle name="Comma 2 4 10 2" xfId="597"/>
    <cellStyle name="Comma 2 4 10 3" xfId="843"/>
    <cellStyle name="Comma 2 4 10 4" xfId="1099"/>
    <cellStyle name="Comma 2 4 10 5" xfId="1346"/>
    <cellStyle name="Comma 2 4 11" xfId="80"/>
    <cellStyle name="Comma 2 4 11 2" xfId="598"/>
    <cellStyle name="Comma 2 4 11 3" xfId="844"/>
    <cellStyle name="Comma 2 4 11 4" xfId="1100"/>
    <cellStyle name="Comma 2 4 11 5" xfId="1347"/>
    <cellStyle name="Comma 2 4 12" xfId="81"/>
    <cellStyle name="Comma 2 4 12 2" xfId="599"/>
    <cellStyle name="Comma 2 4 12 3" xfId="845"/>
    <cellStyle name="Comma 2 4 12 4" xfId="1101"/>
    <cellStyle name="Comma 2 4 12 5" xfId="1348"/>
    <cellStyle name="Comma 2 4 13" xfId="82"/>
    <cellStyle name="Comma 2 4 13 2" xfId="600"/>
    <cellStyle name="Comma 2 4 13 3" xfId="846"/>
    <cellStyle name="Comma 2 4 13 4" xfId="1102"/>
    <cellStyle name="Comma 2 4 13 5" xfId="1349"/>
    <cellStyle name="Comma 2 4 14" xfId="83"/>
    <cellStyle name="Comma 2 4 14 2" xfId="601"/>
    <cellStyle name="Comma 2 4 14 3" xfId="847"/>
    <cellStyle name="Comma 2 4 14 4" xfId="1103"/>
    <cellStyle name="Comma 2 4 14 5" xfId="1350"/>
    <cellStyle name="Comma 2 4 15" xfId="84"/>
    <cellStyle name="Comma 2 4 15 2" xfId="602"/>
    <cellStyle name="Comma 2 4 15 3" xfId="848"/>
    <cellStyle name="Comma 2 4 15 4" xfId="1104"/>
    <cellStyle name="Comma 2 4 15 5" xfId="1351"/>
    <cellStyle name="Comma 2 4 16" xfId="596"/>
    <cellStyle name="Comma 2 4 17" xfId="842"/>
    <cellStyle name="Comma 2 4 18" xfId="1022"/>
    <cellStyle name="Comma 2 4 19" xfId="1098"/>
    <cellStyle name="Comma 2 4 2" xfId="85"/>
    <cellStyle name="Comma 2 4 2 2" xfId="86"/>
    <cellStyle name="Comma 2 4 2 2 2" xfId="604"/>
    <cellStyle name="Comma 2 4 2 2 3" xfId="850"/>
    <cellStyle name="Comma 2 4 2 2 4" xfId="1106"/>
    <cellStyle name="Comma 2 4 2 2 5" xfId="1353"/>
    <cellStyle name="Comma 2 4 2 3" xfId="87"/>
    <cellStyle name="Comma 2 4 2 3 2" xfId="605"/>
    <cellStyle name="Comma 2 4 2 3 3" xfId="851"/>
    <cellStyle name="Comma 2 4 2 3 4" xfId="1107"/>
    <cellStyle name="Comma 2 4 2 3 5" xfId="1354"/>
    <cellStyle name="Comma 2 4 2 4" xfId="88"/>
    <cellStyle name="Comma 2 4 2 4 2" xfId="606"/>
    <cellStyle name="Comma 2 4 2 4 3" xfId="852"/>
    <cellStyle name="Comma 2 4 2 4 4" xfId="1108"/>
    <cellStyle name="Comma 2 4 2 4 5" xfId="1355"/>
    <cellStyle name="Comma 2 4 2 5" xfId="603"/>
    <cellStyle name="Comma 2 4 2 6" xfId="849"/>
    <cellStyle name="Comma 2 4 2 7" xfId="1105"/>
    <cellStyle name="Comma 2 4 2 8" xfId="1352"/>
    <cellStyle name="Comma 2 4 20" xfId="1345"/>
    <cellStyle name="Comma 2 4 3" xfId="89"/>
    <cellStyle name="Comma 2 4 3 2" xfId="90"/>
    <cellStyle name="Comma 2 4 3 2 2" xfId="608"/>
    <cellStyle name="Comma 2 4 3 2 3" xfId="854"/>
    <cellStyle name="Comma 2 4 3 2 4" xfId="1110"/>
    <cellStyle name="Comma 2 4 3 2 5" xfId="1357"/>
    <cellStyle name="Comma 2 4 3 3" xfId="91"/>
    <cellStyle name="Comma 2 4 3 3 2" xfId="609"/>
    <cellStyle name="Comma 2 4 3 3 3" xfId="855"/>
    <cellStyle name="Comma 2 4 3 3 4" xfId="1111"/>
    <cellStyle name="Comma 2 4 3 3 5" xfId="1358"/>
    <cellStyle name="Comma 2 4 3 4" xfId="607"/>
    <cellStyle name="Comma 2 4 3 5" xfId="853"/>
    <cellStyle name="Comma 2 4 3 6" xfId="1109"/>
    <cellStyle name="Comma 2 4 3 7" xfId="1356"/>
    <cellStyle name="Comma 2 4 4" xfId="92"/>
    <cellStyle name="Comma 2 4 4 2" xfId="93"/>
    <cellStyle name="Comma 2 4 4 2 2" xfId="611"/>
    <cellStyle name="Comma 2 4 4 2 3" xfId="857"/>
    <cellStyle name="Comma 2 4 4 2 4" xfId="1113"/>
    <cellStyle name="Comma 2 4 4 2 5" xfId="1360"/>
    <cellStyle name="Comma 2 4 4 3" xfId="94"/>
    <cellStyle name="Comma 2 4 4 3 2" xfId="612"/>
    <cellStyle name="Comma 2 4 4 3 3" xfId="858"/>
    <cellStyle name="Comma 2 4 4 3 4" xfId="1114"/>
    <cellStyle name="Comma 2 4 4 3 5" xfId="1361"/>
    <cellStyle name="Comma 2 4 4 4" xfId="610"/>
    <cellStyle name="Comma 2 4 4 5" xfId="856"/>
    <cellStyle name="Comma 2 4 4 6" xfId="1112"/>
    <cellStyle name="Comma 2 4 4 7" xfId="1359"/>
    <cellStyle name="Comma 2 4 5" xfId="95"/>
    <cellStyle name="Comma 2 4 5 2" xfId="613"/>
    <cellStyle name="Comma 2 4 5 3" xfId="859"/>
    <cellStyle name="Comma 2 4 5 4" xfId="1115"/>
    <cellStyle name="Comma 2 4 5 5" xfId="1362"/>
    <cellStyle name="Comma 2 4 6" xfId="96"/>
    <cellStyle name="Comma 2 4 6 2" xfId="614"/>
    <cellStyle name="Comma 2 4 6 3" xfId="860"/>
    <cellStyle name="Comma 2 4 6 4" xfId="1116"/>
    <cellStyle name="Comma 2 4 6 5" xfId="1363"/>
    <cellStyle name="Comma 2 4 7" xfId="97"/>
    <cellStyle name="Comma 2 4 7 2" xfId="615"/>
    <cellStyle name="Comma 2 4 7 3" xfId="861"/>
    <cellStyle name="Comma 2 4 7 4" xfId="1117"/>
    <cellStyle name="Comma 2 4 7 5" xfId="1364"/>
    <cellStyle name="Comma 2 4 8" xfId="98"/>
    <cellStyle name="Comma 2 4 8 2" xfId="616"/>
    <cellStyle name="Comma 2 4 8 3" xfId="862"/>
    <cellStyle name="Comma 2 4 8 4" xfId="1118"/>
    <cellStyle name="Comma 2 4 8 5" xfId="1365"/>
    <cellStyle name="Comma 2 4 9" xfId="99"/>
    <cellStyle name="Comma 2 4 9 2" xfId="617"/>
    <cellStyle name="Comma 2 4 9 3" xfId="863"/>
    <cellStyle name="Comma 2 4 9 4" xfId="1119"/>
    <cellStyle name="Comma 2 4 9 5" xfId="1366"/>
    <cellStyle name="Comma 2 5" xfId="100"/>
    <cellStyle name="Comma 2 5 10" xfId="101"/>
    <cellStyle name="Comma 2 5 10 2" xfId="619"/>
    <cellStyle name="Comma 2 5 10 3" xfId="865"/>
    <cellStyle name="Comma 2 5 10 4" xfId="1121"/>
    <cellStyle name="Comma 2 5 10 5" xfId="1368"/>
    <cellStyle name="Comma 2 5 11" xfId="102"/>
    <cellStyle name="Comma 2 5 11 2" xfId="620"/>
    <cellStyle name="Comma 2 5 11 3" xfId="866"/>
    <cellStyle name="Comma 2 5 11 4" xfId="1122"/>
    <cellStyle name="Comma 2 5 11 5" xfId="1369"/>
    <cellStyle name="Comma 2 5 12" xfId="103"/>
    <cellStyle name="Comma 2 5 12 2" xfId="621"/>
    <cellStyle name="Comma 2 5 12 3" xfId="867"/>
    <cellStyle name="Comma 2 5 12 4" xfId="1123"/>
    <cellStyle name="Comma 2 5 12 5" xfId="1370"/>
    <cellStyle name="Comma 2 5 13" xfId="104"/>
    <cellStyle name="Comma 2 5 13 2" xfId="622"/>
    <cellStyle name="Comma 2 5 13 3" xfId="868"/>
    <cellStyle name="Comma 2 5 13 4" xfId="1124"/>
    <cellStyle name="Comma 2 5 13 5" xfId="1371"/>
    <cellStyle name="Comma 2 5 14" xfId="105"/>
    <cellStyle name="Comma 2 5 14 2" xfId="623"/>
    <cellStyle name="Comma 2 5 14 3" xfId="869"/>
    <cellStyle name="Comma 2 5 14 4" xfId="1125"/>
    <cellStyle name="Comma 2 5 14 5" xfId="1372"/>
    <cellStyle name="Comma 2 5 15" xfId="106"/>
    <cellStyle name="Comma 2 5 15 2" xfId="624"/>
    <cellStyle name="Comma 2 5 15 3" xfId="870"/>
    <cellStyle name="Comma 2 5 15 4" xfId="1126"/>
    <cellStyle name="Comma 2 5 15 5" xfId="1373"/>
    <cellStyle name="Comma 2 5 16" xfId="618"/>
    <cellStyle name="Comma 2 5 17" xfId="864"/>
    <cellStyle name="Comma 2 5 18" xfId="1120"/>
    <cellStyle name="Comma 2 5 19" xfId="1367"/>
    <cellStyle name="Comma 2 5 2" xfId="107"/>
    <cellStyle name="Comma 2 5 2 2" xfId="108"/>
    <cellStyle name="Comma 2 5 2 2 2" xfId="626"/>
    <cellStyle name="Comma 2 5 2 2 3" xfId="872"/>
    <cellStyle name="Comma 2 5 2 2 4" xfId="1128"/>
    <cellStyle name="Comma 2 5 2 2 5" xfId="1375"/>
    <cellStyle name="Comma 2 5 2 3" xfId="109"/>
    <cellStyle name="Comma 2 5 2 3 2" xfId="627"/>
    <cellStyle name="Comma 2 5 2 3 3" xfId="873"/>
    <cellStyle name="Comma 2 5 2 3 4" xfId="1129"/>
    <cellStyle name="Comma 2 5 2 3 5" xfId="1376"/>
    <cellStyle name="Comma 2 5 2 4" xfId="110"/>
    <cellStyle name="Comma 2 5 2 4 2" xfId="628"/>
    <cellStyle name="Comma 2 5 2 4 3" xfId="874"/>
    <cellStyle name="Comma 2 5 2 4 4" xfId="1130"/>
    <cellStyle name="Comma 2 5 2 4 5" xfId="1377"/>
    <cellStyle name="Comma 2 5 2 5" xfId="625"/>
    <cellStyle name="Comma 2 5 2 6" xfId="871"/>
    <cellStyle name="Comma 2 5 2 7" xfId="1127"/>
    <cellStyle name="Comma 2 5 2 8" xfId="1374"/>
    <cellStyle name="Comma 2 5 3" xfId="111"/>
    <cellStyle name="Comma 2 5 3 2" xfId="112"/>
    <cellStyle name="Comma 2 5 3 2 2" xfId="630"/>
    <cellStyle name="Comma 2 5 3 2 3" xfId="876"/>
    <cellStyle name="Comma 2 5 3 2 4" xfId="1132"/>
    <cellStyle name="Comma 2 5 3 2 5" xfId="1379"/>
    <cellStyle name="Comma 2 5 3 3" xfId="113"/>
    <cellStyle name="Comma 2 5 3 3 2" xfId="631"/>
    <cellStyle name="Comma 2 5 3 3 3" xfId="877"/>
    <cellStyle name="Comma 2 5 3 3 4" xfId="1133"/>
    <cellStyle name="Comma 2 5 3 3 5" xfId="1380"/>
    <cellStyle name="Comma 2 5 3 4" xfId="629"/>
    <cellStyle name="Comma 2 5 3 5" xfId="875"/>
    <cellStyle name="Comma 2 5 3 6" xfId="1131"/>
    <cellStyle name="Comma 2 5 3 7" xfId="1378"/>
    <cellStyle name="Comma 2 5 4" xfId="114"/>
    <cellStyle name="Comma 2 5 4 2" xfId="115"/>
    <cellStyle name="Comma 2 5 4 2 2" xfId="633"/>
    <cellStyle name="Comma 2 5 4 2 3" xfId="879"/>
    <cellStyle name="Comma 2 5 4 2 4" xfId="1135"/>
    <cellStyle name="Comma 2 5 4 2 5" xfId="1382"/>
    <cellStyle name="Comma 2 5 4 3" xfId="116"/>
    <cellStyle name="Comma 2 5 4 3 2" xfId="634"/>
    <cellStyle name="Comma 2 5 4 3 3" xfId="880"/>
    <cellStyle name="Comma 2 5 4 3 4" xfId="1136"/>
    <cellStyle name="Comma 2 5 4 3 5" xfId="1383"/>
    <cellStyle name="Comma 2 5 4 4" xfId="632"/>
    <cellStyle name="Comma 2 5 4 5" xfId="878"/>
    <cellStyle name="Comma 2 5 4 6" xfId="1134"/>
    <cellStyle name="Comma 2 5 4 7" xfId="1381"/>
    <cellStyle name="Comma 2 5 5" xfId="117"/>
    <cellStyle name="Comma 2 5 5 2" xfId="635"/>
    <cellStyle name="Comma 2 5 5 3" xfId="881"/>
    <cellStyle name="Comma 2 5 5 4" xfId="1137"/>
    <cellStyle name="Comma 2 5 5 5" xfId="1384"/>
    <cellStyle name="Comma 2 5 6" xfId="118"/>
    <cellStyle name="Comma 2 5 6 2" xfId="636"/>
    <cellStyle name="Comma 2 5 6 3" xfId="882"/>
    <cellStyle name="Comma 2 5 6 4" xfId="1138"/>
    <cellStyle name="Comma 2 5 6 5" xfId="1385"/>
    <cellStyle name="Comma 2 5 7" xfId="119"/>
    <cellStyle name="Comma 2 5 7 2" xfId="637"/>
    <cellStyle name="Comma 2 5 7 3" xfId="883"/>
    <cellStyle name="Comma 2 5 7 4" xfId="1139"/>
    <cellStyle name="Comma 2 5 7 5" xfId="1386"/>
    <cellStyle name="Comma 2 5 8" xfId="120"/>
    <cellStyle name="Comma 2 5 8 2" xfId="638"/>
    <cellStyle name="Comma 2 5 8 3" xfId="884"/>
    <cellStyle name="Comma 2 5 8 4" xfId="1140"/>
    <cellStyle name="Comma 2 5 8 5" xfId="1387"/>
    <cellStyle name="Comma 2 5 9" xfId="121"/>
    <cellStyle name="Comma 2 5 9 2" xfId="639"/>
    <cellStyle name="Comma 2 5 9 3" xfId="885"/>
    <cellStyle name="Comma 2 5 9 4" xfId="1141"/>
    <cellStyle name="Comma 2 5 9 5" xfId="1388"/>
    <cellStyle name="Comma 2 6" xfId="122"/>
    <cellStyle name="Comma 2 6 10" xfId="123"/>
    <cellStyle name="Comma 2 6 10 2" xfId="641"/>
    <cellStyle name="Comma 2 6 10 3" xfId="887"/>
    <cellStyle name="Comma 2 6 10 4" xfId="1143"/>
    <cellStyle name="Comma 2 6 10 5" xfId="1390"/>
    <cellStyle name="Comma 2 6 11" xfId="124"/>
    <cellStyle name="Comma 2 6 11 2" xfId="642"/>
    <cellStyle name="Comma 2 6 11 3" xfId="888"/>
    <cellStyle name="Comma 2 6 11 4" xfId="1144"/>
    <cellStyle name="Comma 2 6 11 5" xfId="1391"/>
    <cellStyle name="Comma 2 6 12" xfId="125"/>
    <cellStyle name="Comma 2 6 12 2" xfId="643"/>
    <cellStyle name="Comma 2 6 12 3" xfId="889"/>
    <cellStyle name="Comma 2 6 12 4" xfId="1145"/>
    <cellStyle name="Comma 2 6 12 5" xfId="1392"/>
    <cellStyle name="Comma 2 6 13" xfId="126"/>
    <cellStyle name="Comma 2 6 13 2" xfId="644"/>
    <cellStyle name="Comma 2 6 13 3" xfId="890"/>
    <cellStyle name="Comma 2 6 13 4" xfId="1146"/>
    <cellStyle name="Comma 2 6 13 5" xfId="1393"/>
    <cellStyle name="Comma 2 6 14" xfId="127"/>
    <cellStyle name="Comma 2 6 14 2" xfId="645"/>
    <cellStyle name="Comma 2 6 14 3" xfId="891"/>
    <cellStyle name="Comma 2 6 14 4" xfId="1147"/>
    <cellStyle name="Comma 2 6 14 5" xfId="1394"/>
    <cellStyle name="Comma 2 6 15" xfId="128"/>
    <cellStyle name="Comma 2 6 15 2" xfId="646"/>
    <cellStyle name="Comma 2 6 15 3" xfId="892"/>
    <cellStyle name="Comma 2 6 15 4" xfId="1148"/>
    <cellStyle name="Comma 2 6 15 5" xfId="1395"/>
    <cellStyle name="Comma 2 6 16" xfId="640"/>
    <cellStyle name="Comma 2 6 17" xfId="886"/>
    <cellStyle name="Comma 2 6 18" xfId="1142"/>
    <cellStyle name="Comma 2 6 19" xfId="1389"/>
    <cellStyle name="Comma 2 6 2" xfId="129"/>
    <cellStyle name="Comma 2 6 2 2" xfId="130"/>
    <cellStyle name="Comma 2 6 2 2 2" xfId="648"/>
    <cellStyle name="Comma 2 6 2 2 3" xfId="894"/>
    <cellStyle name="Comma 2 6 2 2 4" xfId="1150"/>
    <cellStyle name="Comma 2 6 2 2 5" xfId="1397"/>
    <cellStyle name="Comma 2 6 2 3" xfId="131"/>
    <cellStyle name="Comma 2 6 2 3 2" xfId="649"/>
    <cellStyle name="Comma 2 6 2 3 3" xfId="895"/>
    <cellStyle name="Comma 2 6 2 3 4" xfId="1151"/>
    <cellStyle name="Comma 2 6 2 3 5" xfId="1398"/>
    <cellStyle name="Comma 2 6 2 4" xfId="132"/>
    <cellStyle name="Comma 2 6 2 4 2" xfId="650"/>
    <cellStyle name="Comma 2 6 2 4 3" xfId="896"/>
    <cellStyle name="Comma 2 6 2 4 4" xfId="1152"/>
    <cellStyle name="Comma 2 6 2 4 5" xfId="1399"/>
    <cellStyle name="Comma 2 6 2 5" xfId="647"/>
    <cellStyle name="Comma 2 6 2 6" xfId="893"/>
    <cellStyle name="Comma 2 6 2 7" xfId="1149"/>
    <cellStyle name="Comma 2 6 2 8" xfId="1396"/>
    <cellStyle name="Comma 2 6 3" xfId="133"/>
    <cellStyle name="Comma 2 6 3 2" xfId="134"/>
    <cellStyle name="Comma 2 6 3 2 2" xfId="652"/>
    <cellStyle name="Comma 2 6 3 2 3" xfId="898"/>
    <cellStyle name="Comma 2 6 3 2 4" xfId="1154"/>
    <cellStyle name="Comma 2 6 3 2 5" xfId="1401"/>
    <cellStyle name="Comma 2 6 3 3" xfId="135"/>
    <cellStyle name="Comma 2 6 3 3 2" xfId="653"/>
    <cellStyle name="Comma 2 6 3 3 3" xfId="899"/>
    <cellStyle name="Comma 2 6 3 3 4" xfId="1155"/>
    <cellStyle name="Comma 2 6 3 3 5" xfId="1402"/>
    <cellStyle name="Comma 2 6 3 4" xfId="651"/>
    <cellStyle name="Comma 2 6 3 5" xfId="897"/>
    <cellStyle name="Comma 2 6 3 6" xfId="1153"/>
    <cellStyle name="Comma 2 6 3 7" xfId="1400"/>
    <cellStyle name="Comma 2 6 4" xfId="136"/>
    <cellStyle name="Comma 2 6 4 2" xfId="137"/>
    <cellStyle name="Comma 2 6 4 2 2" xfId="655"/>
    <cellStyle name="Comma 2 6 4 2 3" xfId="901"/>
    <cellStyle name="Comma 2 6 4 2 4" xfId="1157"/>
    <cellStyle name="Comma 2 6 4 2 5" xfId="1404"/>
    <cellStyle name="Comma 2 6 4 3" xfId="138"/>
    <cellStyle name="Comma 2 6 4 3 2" xfId="656"/>
    <cellStyle name="Comma 2 6 4 3 3" xfId="902"/>
    <cellStyle name="Comma 2 6 4 3 4" xfId="1158"/>
    <cellStyle name="Comma 2 6 4 3 5" xfId="1405"/>
    <cellStyle name="Comma 2 6 4 4" xfId="654"/>
    <cellStyle name="Comma 2 6 4 5" xfId="900"/>
    <cellStyle name="Comma 2 6 4 6" xfId="1156"/>
    <cellStyle name="Comma 2 6 4 7" xfId="1403"/>
    <cellStyle name="Comma 2 6 5" xfId="139"/>
    <cellStyle name="Comma 2 6 5 2" xfId="657"/>
    <cellStyle name="Comma 2 6 5 3" xfId="903"/>
    <cellStyle name="Comma 2 6 5 4" xfId="1159"/>
    <cellStyle name="Comma 2 6 5 5" xfId="1406"/>
    <cellStyle name="Comma 2 6 6" xfId="140"/>
    <cellStyle name="Comma 2 6 6 2" xfId="658"/>
    <cellStyle name="Comma 2 6 6 3" xfId="904"/>
    <cellStyle name="Comma 2 6 6 4" xfId="1160"/>
    <cellStyle name="Comma 2 6 6 5" xfId="1407"/>
    <cellStyle name="Comma 2 6 7" xfId="141"/>
    <cellStyle name="Comma 2 6 7 2" xfId="659"/>
    <cellStyle name="Comma 2 6 7 3" xfId="905"/>
    <cellStyle name="Comma 2 6 7 4" xfId="1161"/>
    <cellStyle name="Comma 2 6 7 5" xfId="1408"/>
    <cellStyle name="Comma 2 6 8" xfId="142"/>
    <cellStyle name="Comma 2 6 8 2" xfId="660"/>
    <cellStyle name="Comma 2 6 8 3" xfId="906"/>
    <cellStyle name="Comma 2 6 8 4" xfId="1162"/>
    <cellStyle name="Comma 2 6 8 5" xfId="1409"/>
    <cellStyle name="Comma 2 6 9" xfId="143"/>
    <cellStyle name="Comma 2 6 9 2" xfId="661"/>
    <cellStyle name="Comma 2 6 9 3" xfId="907"/>
    <cellStyle name="Comma 2 6 9 4" xfId="1163"/>
    <cellStyle name="Comma 2 6 9 5" xfId="1410"/>
    <cellStyle name="Comma 2 7" xfId="144"/>
    <cellStyle name="Comma 2 7 10" xfId="145"/>
    <cellStyle name="Comma 2 7 10 2" xfId="663"/>
    <cellStyle name="Comma 2 7 10 3" xfId="909"/>
    <cellStyle name="Comma 2 7 10 4" xfId="1165"/>
    <cellStyle name="Comma 2 7 10 5" xfId="1412"/>
    <cellStyle name="Comma 2 7 11" xfId="146"/>
    <cellStyle name="Comma 2 7 11 2" xfId="664"/>
    <cellStyle name="Comma 2 7 11 3" xfId="910"/>
    <cellStyle name="Comma 2 7 11 4" xfId="1166"/>
    <cellStyle name="Comma 2 7 11 5" xfId="1413"/>
    <cellStyle name="Comma 2 7 12" xfId="147"/>
    <cellStyle name="Comma 2 7 12 2" xfId="665"/>
    <cellStyle name="Comma 2 7 12 3" xfId="911"/>
    <cellStyle name="Comma 2 7 12 4" xfId="1167"/>
    <cellStyle name="Comma 2 7 12 5" xfId="1414"/>
    <cellStyle name="Comma 2 7 13" xfId="148"/>
    <cellStyle name="Comma 2 7 13 2" xfId="666"/>
    <cellStyle name="Comma 2 7 13 3" xfId="912"/>
    <cellStyle name="Comma 2 7 13 4" xfId="1168"/>
    <cellStyle name="Comma 2 7 13 5" xfId="1415"/>
    <cellStyle name="Comma 2 7 14" xfId="149"/>
    <cellStyle name="Comma 2 7 14 2" xfId="667"/>
    <cellStyle name="Comma 2 7 14 3" xfId="913"/>
    <cellStyle name="Comma 2 7 14 4" xfId="1169"/>
    <cellStyle name="Comma 2 7 14 5" xfId="1416"/>
    <cellStyle name="Comma 2 7 15" xfId="150"/>
    <cellStyle name="Comma 2 7 15 2" xfId="668"/>
    <cellStyle name="Comma 2 7 15 3" xfId="914"/>
    <cellStyle name="Comma 2 7 15 4" xfId="1170"/>
    <cellStyle name="Comma 2 7 15 5" xfId="1417"/>
    <cellStyle name="Comma 2 7 16" xfId="662"/>
    <cellStyle name="Comma 2 7 17" xfId="908"/>
    <cellStyle name="Comma 2 7 18" xfId="1164"/>
    <cellStyle name="Comma 2 7 19" xfId="1411"/>
    <cellStyle name="Comma 2 7 2" xfId="151"/>
    <cellStyle name="Comma 2 7 2 2" xfId="152"/>
    <cellStyle name="Comma 2 7 2 2 2" xfId="670"/>
    <cellStyle name="Comma 2 7 2 2 3" xfId="916"/>
    <cellStyle name="Comma 2 7 2 2 4" xfId="1172"/>
    <cellStyle name="Comma 2 7 2 2 5" xfId="1419"/>
    <cellStyle name="Comma 2 7 2 3" xfId="153"/>
    <cellStyle name="Comma 2 7 2 3 2" xfId="671"/>
    <cellStyle name="Comma 2 7 2 3 3" xfId="917"/>
    <cellStyle name="Comma 2 7 2 3 4" xfId="1173"/>
    <cellStyle name="Comma 2 7 2 3 5" xfId="1420"/>
    <cellStyle name="Comma 2 7 2 4" xfId="154"/>
    <cellStyle name="Comma 2 7 2 4 2" xfId="672"/>
    <cellStyle name="Comma 2 7 2 4 3" xfId="918"/>
    <cellStyle name="Comma 2 7 2 4 4" xfId="1174"/>
    <cellStyle name="Comma 2 7 2 4 5" xfId="1421"/>
    <cellStyle name="Comma 2 7 2 5" xfId="669"/>
    <cellStyle name="Comma 2 7 2 6" xfId="915"/>
    <cellStyle name="Comma 2 7 2 7" xfId="1171"/>
    <cellStyle name="Comma 2 7 2 8" xfId="1418"/>
    <cellStyle name="Comma 2 7 3" xfId="155"/>
    <cellStyle name="Comma 2 7 3 2" xfId="156"/>
    <cellStyle name="Comma 2 7 3 2 2" xfId="674"/>
    <cellStyle name="Comma 2 7 3 2 3" xfId="920"/>
    <cellStyle name="Comma 2 7 3 2 4" xfId="1176"/>
    <cellStyle name="Comma 2 7 3 2 5" xfId="1423"/>
    <cellStyle name="Comma 2 7 3 3" xfId="157"/>
    <cellStyle name="Comma 2 7 3 3 2" xfId="675"/>
    <cellStyle name="Comma 2 7 3 3 3" xfId="921"/>
    <cellStyle name="Comma 2 7 3 3 4" xfId="1177"/>
    <cellStyle name="Comma 2 7 3 3 5" xfId="1424"/>
    <cellStyle name="Comma 2 7 3 4" xfId="673"/>
    <cellStyle name="Comma 2 7 3 5" xfId="919"/>
    <cellStyle name="Comma 2 7 3 6" xfId="1175"/>
    <cellStyle name="Comma 2 7 3 7" xfId="1422"/>
    <cellStyle name="Comma 2 7 4" xfId="158"/>
    <cellStyle name="Comma 2 7 4 2" xfId="159"/>
    <cellStyle name="Comma 2 7 4 2 2" xfId="677"/>
    <cellStyle name="Comma 2 7 4 2 3" xfId="923"/>
    <cellStyle name="Comma 2 7 4 2 4" xfId="1179"/>
    <cellStyle name="Comma 2 7 4 2 5" xfId="1426"/>
    <cellStyle name="Comma 2 7 4 3" xfId="160"/>
    <cellStyle name="Comma 2 7 4 3 2" xfId="678"/>
    <cellStyle name="Comma 2 7 4 3 3" xfId="924"/>
    <cellStyle name="Comma 2 7 4 3 4" xfId="1180"/>
    <cellStyle name="Comma 2 7 4 3 5" xfId="1427"/>
    <cellStyle name="Comma 2 7 4 4" xfId="676"/>
    <cellStyle name="Comma 2 7 4 5" xfId="922"/>
    <cellStyle name="Comma 2 7 4 6" xfId="1178"/>
    <cellStyle name="Comma 2 7 4 7" xfId="1425"/>
    <cellStyle name="Comma 2 7 5" xfId="161"/>
    <cellStyle name="Comma 2 7 5 2" xfId="679"/>
    <cellStyle name="Comma 2 7 5 3" xfId="925"/>
    <cellStyle name="Comma 2 7 5 4" xfId="1181"/>
    <cellStyle name="Comma 2 7 5 5" xfId="1428"/>
    <cellStyle name="Comma 2 7 6" xfId="162"/>
    <cellStyle name="Comma 2 7 6 2" xfId="680"/>
    <cellStyle name="Comma 2 7 6 3" xfId="926"/>
    <cellStyle name="Comma 2 7 6 4" xfId="1182"/>
    <cellStyle name="Comma 2 7 6 5" xfId="1429"/>
    <cellStyle name="Comma 2 7 7" xfId="163"/>
    <cellStyle name="Comma 2 7 7 2" xfId="681"/>
    <cellStyle name="Comma 2 7 7 3" xfId="927"/>
    <cellStyle name="Comma 2 7 7 4" xfId="1183"/>
    <cellStyle name="Comma 2 7 7 5" xfId="1430"/>
    <cellStyle name="Comma 2 7 8" xfId="164"/>
    <cellStyle name="Comma 2 7 8 2" xfId="682"/>
    <cellStyle name="Comma 2 7 8 3" xfId="928"/>
    <cellStyle name="Comma 2 7 8 4" xfId="1184"/>
    <cellStyle name="Comma 2 7 8 5" xfId="1431"/>
    <cellStyle name="Comma 2 7 9" xfId="165"/>
    <cellStyle name="Comma 2 7 9 2" xfId="683"/>
    <cellStyle name="Comma 2 7 9 3" xfId="929"/>
    <cellStyle name="Comma 2 7 9 4" xfId="1185"/>
    <cellStyle name="Comma 2 7 9 5" xfId="1432"/>
    <cellStyle name="Comma 2 8" xfId="166"/>
    <cellStyle name="Comma 2 8 10" xfId="167"/>
    <cellStyle name="Comma 2 8 10 2" xfId="685"/>
    <cellStyle name="Comma 2 8 10 3" xfId="931"/>
    <cellStyle name="Comma 2 8 10 4" xfId="1187"/>
    <cellStyle name="Comma 2 8 10 5" xfId="1434"/>
    <cellStyle name="Comma 2 8 11" xfId="168"/>
    <cellStyle name="Comma 2 8 11 2" xfId="686"/>
    <cellStyle name="Comma 2 8 11 3" xfId="932"/>
    <cellStyle name="Comma 2 8 11 4" xfId="1188"/>
    <cellStyle name="Comma 2 8 11 5" xfId="1435"/>
    <cellStyle name="Comma 2 8 12" xfId="169"/>
    <cellStyle name="Comma 2 8 12 2" xfId="687"/>
    <cellStyle name="Comma 2 8 12 3" xfId="933"/>
    <cellStyle name="Comma 2 8 12 4" xfId="1189"/>
    <cellStyle name="Comma 2 8 12 5" xfId="1436"/>
    <cellStyle name="Comma 2 8 13" xfId="170"/>
    <cellStyle name="Comma 2 8 13 2" xfId="688"/>
    <cellStyle name="Comma 2 8 13 3" xfId="934"/>
    <cellStyle name="Comma 2 8 13 4" xfId="1190"/>
    <cellStyle name="Comma 2 8 13 5" xfId="1437"/>
    <cellStyle name="Comma 2 8 14" xfId="171"/>
    <cellStyle name="Comma 2 8 14 2" xfId="689"/>
    <cellStyle name="Comma 2 8 14 3" xfId="935"/>
    <cellStyle name="Comma 2 8 14 4" xfId="1191"/>
    <cellStyle name="Comma 2 8 14 5" xfId="1438"/>
    <cellStyle name="Comma 2 8 15" xfId="172"/>
    <cellStyle name="Comma 2 8 15 2" xfId="690"/>
    <cellStyle name="Comma 2 8 15 3" xfId="936"/>
    <cellStyle name="Comma 2 8 15 4" xfId="1192"/>
    <cellStyle name="Comma 2 8 15 5" xfId="1439"/>
    <cellStyle name="Comma 2 8 16" xfId="684"/>
    <cellStyle name="Comma 2 8 17" xfId="930"/>
    <cellStyle name="Comma 2 8 18" xfId="1186"/>
    <cellStyle name="Comma 2 8 19" xfId="1433"/>
    <cellStyle name="Comma 2 8 2" xfId="173"/>
    <cellStyle name="Comma 2 8 2 2" xfId="174"/>
    <cellStyle name="Comma 2 8 2 2 2" xfId="692"/>
    <cellStyle name="Comma 2 8 2 2 3" xfId="938"/>
    <cellStyle name="Comma 2 8 2 2 4" xfId="1194"/>
    <cellStyle name="Comma 2 8 2 2 5" xfId="1441"/>
    <cellStyle name="Comma 2 8 2 3" xfId="175"/>
    <cellStyle name="Comma 2 8 2 3 2" xfId="693"/>
    <cellStyle name="Comma 2 8 2 3 3" xfId="939"/>
    <cellStyle name="Comma 2 8 2 3 4" xfId="1195"/>
    <cellStyle name="Comma 2 8 2 3 5" xfId="1442"/>
    <cellStyle name="Comma 2 8 2 4" xfId="176"/>
    <cellStyle name="Comma 2 8 2 4 2" xfId="694"/>
    <cellStyle name="Comma 2 8 2 4 3" xfId="940"/>
    <cellStyle name="Comma 2 8 2 4 4" xfId="1196"/>
    <cellStyle name="Comma 2 8 2 4 5" xfId="1443"/>
    <cellStyle name="Comma 2 8 2 5" xfId="691"/>
    <cellStyle name="Comma 2 8 2 6" xfId="937"/>
    <cellStyle name="Comma 2 8 2 7" xfId="1193"/>
    <cellStyle name="Comma 2 8 2 8" xfId="1440"/>
    <cellStyle name="Comma 2 8 3" xfId="177"/>
    <cellStyle name="Comma 2 8 3 2" xfId="178"/>
    <cellStyle name="Comma 2 8 3 2 2" xfId="696"/>
    <cellStyle name="Comma 2 8 3 2 3" xfId="942"/>
    <cellStyle name="Comma 2 8 3 2 4" xfId="1198"/>
    <cellStyle name="Comma 2 8 3 2 5" xfId="1445"/>
    <cellStyle name="Comma 2 8 3 3" xfId="179"/>
    <cellStyle name="Comma 2 8 3 3 2" xfId="697"/>
    <cellStyle name="Comma 2 8 3 3 3" xfId="943"/>
    <cellStyle name="Comma 2 8 3 3 4" xfId="1199"/>
    <cellStyle name="Comma 2 8 3 3 5" xfId="1446"/>
    <cellStyle name="Comma 2 8 3 4" xfId="695"/>
    <cellStyle name="Comma 2 8 3 5" xfId="941"/>
    <cellStyle name="Comma 2 8 3 6" xfId="1197"/>
    <cellStyle name="Comma 2 8 3 7" xfId="1444"/>
    <cellStyle name="Comma 2 8 4" xfId="180"/>
    <cellStyle name="Comma 2 8 4 2" xfId="181"/>
    <cellStyle name="Comma 2 8 4 2 2" xfId="699"/>
    <cellStyle name="Comma 2 8 4 2 3" xfId="945"/>
    <cellStyle name="Comma 2 8 4 2 4" xfId="1201"/>
    <cellStyle name="Comma 2 8 4 2 5" xfId="1448"/>
    <cellStyle name="Comma 2 8 4 3" xfId="182"/>
    <cellStyle name="Comma 2 8 4 3 2" xfId="700"/>
    <cellStyle name="Comma 2 8 4 3 3" xfId="946"/>
    <cellStyle name="Comma 2 8 4 3 4" xfId="1202"/>
    <cellStyle name="Comma 2 8 4 3 5" xfId="1449"/>
    <cellStyle name="Comma 2 8 4 4" xfId="698"/>
    <cellStyle name="Comma 2 8 4 5" xfId="944"/>
    <cellStyle name="Comma 2 8 4 6" xfId="1200"/>
    <cellStyle name="Comma 2 8 4 7" xfId="1447"/>
    <cellStyle name="Comma 2 8 5" xfId="183"/>
    <cellStyle name="Comma 2 8 5 2" xfId="701"/>
    <cellStyle name="Comma 2 8 5 3" xfId="947"/>
    <cellStyle name="Comma 2 8 5 4" xfId="1203"/>
    <cellStyle name="Comma 2 8 5 5" xfId="1450"/>
    <cellStyle name="Comma 2 8 6" xfId="184"/>
    <cellStyle name="Comma 2 8 6 2" xfId="702"/>
    <cellStyle name="Comma 2 8 6 3" xfId="948"/>
    <cellStyle name="Comma 2 8 6 4" xfId="1204"/>
    <cellStyle name="Comma 2 8 6 5" xfId="1451"/>
    <cellStyle name="Comma 2 8 7" xfId="185"/>
    <cellStyle name="Comma 2 8 7 2" xfId="703"/>
    <cellStyle name="Comma 2 8 7 3" xfId="949"/>
    <cellStyle name="Comma 2 8 7 4" xfId="1205"/>
    <cellStyle name="Comma 2 8 7 5" xfId="1452"/>
    <cellStyle name="Comma 2 8 8" xfId="186"/>
    <cellStyle name="Comma 2 8 8 2" xfId="704"/>
    <cellStyle name="Comma 2 8 8 3" xfId="950"/>
    <cellStyle name="Comma 2 8 8 4" xfId="1206"/>
    <cellStyle name="Comma 2 8 8 5" xfId="1453"/>
    <cellStyle name="Comma 2 8 9" xfId="187"/>
    <cellStyle name="Comma 2 8 9 2" xfId="705"/>
    <cellStyle name="Comma 2 8 9 3" xfId="951"/>
    <cellStyle name="Comma 2 8 9 4" xfId="1207"/>
    <cellStyle name="Comma 2 8 9 5" xfId="1454"/>
    <cellStyle name="Comma 2 9" xfId="188"/>
    <cellStyle name="Comma 2 9 10" xfId="189"/>
    <cellStyle name="Comma 2 9 10 2" xfId="707"/>
    <cellStyle name="Comma 2 9 10 3" xfId="953"/>
    <cellStyle name="Comma 2 9 10 4" xfId="1209"/>
    <cellStyle name="Comma 2 9 10 5" xfId="1456"/>
    <cellStyle name="Comma 2 9 11" xfId="190"/>
    <cellStyle name="Comma 2 9 11 2" xfId="708"/>
    <cellStyle name="Comma 2 9 11 3" xfId="954"/>
    <cellStyle name="Comma 2 9 11 4" xfId="1210"/>
    <cellStyle name="Comma 2 9 11 5" xfId="1457"/>
    <cellStyle name="Comma 2 9 12" xfId="191"/>
    <cellStyle name="Comma 2 9 12 2" xfId="709"/>
    <cellStyle name="Comma 2 9 12 3" xfId="955"/>
    <cellStyle name="Comma 2 9 12 4" xfId="1211"/>
    <cellStyle name="Comma 2 9 12 5" xfId="1458"/>
    <cellStyle name="Comma 2 9 13" xfId="192"/>
    <cellStyle name="Comma 2 9 13 2" xfId="710"/>
    <cellStyle name="Comma 2 9 13 3" xfId="956"/>
    <cellStyle name="Comma 2 9 13 4" xfId="1212"/>
    <cellStyle name="Comma 2 9 13 5" xfId="1459"/>
    <cellStyle name="Comma 2 9 14" xfId="193"/>
    <cellStyle name="Comma 2 9 14 2" xfId="711"/>
    <cellStyle name="Comma 2 9 14 3" xfId="957"/>
    <cellStyle name="Comma 2 9 14 4" xfId="1213"/>
    <cellStyle name="Comma 2 9 14 5" xfId="1460"/>
    <cellStyle name="Comma 2 9 15" xfId="194"/>
    <cellStyle name="Comma 2 9 15 2" xfId="712"/>
    <cellStyle name="Comma 2 9 15 3" xfId="958"/>
    <cellStyle name="Comma 2 9 15 4" xfId="1214"/>
    <cellStyle name="Comma 2 9 15 5" xfId="1461"/>
    <cellStyle name="Comma 2 9 16" xfId="706"/>
    <cellStyle name="Comma 2 9 17" xfId="952"/>
    <cellStyle name="Comma 2 9 18" xfId="1208"/>
    <cellStyle name="Comma 2 9 19" xfId="1455"/>
    <cellStyle name="Comma 2 9 2" xfId="195"/>
    <cellStyle name="Comma 2 9 2 2" xfId="196"/>
    <cellStyle name="Comma 2 9 2 2 2" xfId="714"/>
    <cellStyle name="Comma 2 9 2 2 3" xfId="960"/>
    <cellStyle name="Comma 2 9 2 2 4" xfId="1216"/>
    <cellStyle name="Comma 2 9 2 2 5" xfId="1463"/>
    <cellStyle name="Comma 2 9 2 3" xfId="197"/>
    <cellStyle name="Comma 2 9 2 3 2" xfId="715"/>
    <cellStyle name="Comma 2 9 2 3 3" xfId="961"/>
    <cellStyle name="Comma 2 9 2 3 4" xfId="1217"/>
    <cellStyle name="Comma 2 9 2 3 5" xfId="1464"/>
    <cellStyle name="Comma 2 9 2 4" xfId="713"/>
    <cellStyle name="Comma 2 9 2 5" xfId="959"/>
    <cellStyle name="Comma 2 9 2 6" xfId="1215"/>
    <cellStyle name="Comma 2 9 2 7" xfId="1462"/>
    <cellStyle name="Comma 2 9 3" xfId="198"/>
    <cellStyle name="Comma 2 9 3 2" xfId="199"/>
    <cellStyle name="Comma 2 9 3 2 2" xfId="717"/>
    <cellStyle name="Comma 2 9 3 2 3" xfId="963"/>
    <cellStyle name="Comma 2 9 3 2 4" xfId="1219"/>
    <cellStyle name="Comma 2 9 3 2 5" xfId="1466"/>
    <cellStyle name="Comma 2 9 3 3" xfId="200"/>
    <cellStyle name="Comma 2 9 3 3 2" xfId="718"/>
    <cellStyle name="Comma 2 9 3 3 3" xfId="964"/>
    <cellStyle name="Comma 2 9 3 3 4" xfId="1220"/>
    <cellStyle name="Comma 2 9 3 3 5" xfId="1467"/>
    <cellStyle name="Comma 2 9 3 4" xfId="716"/>
    <cellStyle name="Comma 2 9 3 5" xfId="962"/>
    <cellStyle name="Comma 2 9 3 6" xfId="1218"/>
    <cellStyle name="Comma 2 9 3 7" xfId="1465"/>
    <cellStyle name="Comma 2 9 4" xfId="201"/>
    <cellStyle name="Comma 2 9 4 2" xfId="719"/>
    <cellStyle name="Comma 2 9 4 3" xfId="965"/>
    <cellStyle name="Comma 2 9 4 4" xfId="1221"/>
    <cellStyle name="Comma 2 9 4 5" xfId="1468"/>
    <cellStyle name="Comma 2 9 5" xfId="202"/>
    <cellStyle name="Comma 2 9 5 2" xfId="720"/>
    <cellStyle name="Comma 2 9 5 3" xfId="966"/>
    <cellStyle name="Comma 2 9 5 4" xfId="1222"/>
    <cellStyle name="Comma 2 9 5 5" xfId="1469"/>
    <cellStyle name="Comma 2 9 6" xfId="203"/>
    <cellStyle name="Comma 2 9 6 2" xfId="721"/>
    <cellStyle name="Comma 2 9 6 3" xfId="967"/>
    <cellStyle name="Comma 2 9 6 4" xfId="1223"/>
    <cellStyle name="Comma 2 9 6 5" xfId="1470"/>
    <cellStyle name="Comma 2 9 7" xfId="204"/>
    <cellStyle name="Comma 2 9 7 2" xfId="722"/>
    <cellStyle name="Comma 2 9 7 3" xfId="968"/>
    <cellStyle name="Comma 2 9 7 4" xfId="1224"/>
    <cellStyle name="Comma 2 9 7 5" xfId="1471"/>
    <cellStyle name="Comma 2 9 8" xfId="205"/>
    <cellStyle name="Comma 2 9 8 2" xfId="723"/>
    <cellStyle name="Comma 2 9 8 3" xfId="969"/>
    <cellStyle name="Comma 2 9 8 4" xfId="1225"/>
    <cellStyle name="Comma 2 9 8 5" xfId="1472"/>
    <cellStyle name="Comma 2 9 9" xfId="206"/>
    <cellStyle name="Comma 2 9 9 2" xfId="724"/>
    <cellStyle name="Comma 2 9 9 3" xfId="970"/>
    <cellStyle name="Comma 2 9 9 4" xfId="1226"/>
    <cellStyle name="Comma 2 9 9 5" xfId="1473"/>
    <cellStyle name="Comma 3" xfId="207"/>
    <cellStyle name="Comma 3 10" xfId="208"/>
    <cellStyle name="Comma 3 10 2" xfId="726"/>
    <cellStyle name="Comma 3 10 3" xfId="972"/>
    <cellStyle name="Comma 3 10 4" xfId="1228"/>
    <cellStyle name="Comma 3 10 5" xfId="1475"/>
    <cellStyle name="Comma 3 101" xfId="1528"/>
    <cellStyle name="Comma 3 11" xfId="209"/>
    <cellStyle name="Comma 3 11 2" xfId="727"/>
    <cellStyle name="Comma 3 11 3" xfId="973"/>
    <cellStyle name="Comma 3 11 4" xfId="1229"/>
    <cellStyle name="Comma 3 11 5" xfId="1476"/>
    <cellStyle name="Comma 3 12" xfId="210"/>
    <cellStyle name="Comma 3 12 2" xfId="728"/>
    <cellStyle name="Comma 3 12 3" xfId="974"/>
    <cellStyle name="Comma 3 12 4" xfId="1230"/>
    <cellStyle name="Comma 3 12 5" xfId="1477"/>
    <cellStyle name="Comma 3 13" xfId="211"/>
    <cellStyle name="Comma 3 13 2" xfId="729"/>
    <cellStyle name="Comma 3 13 3" xfId="975"/>
    <cellStyle name="Comma 3 13 4" xfId="1231"/>
    <cellStyle name="Comma 3 13 5" xfId="1478"/>
    <cellStyle name="Comma 3 14" xfId="212"/>
    <cellStyle name="Comma 3 14 2" xfId="730"/>
    <cellStyle name="Comma 3 14 3" xfId="976"/>
    <cellStyle name="Comma 3 14 4" xfId="1232"/>
    <cellStyle name="Comma 3 14 5" xfId="1479"/>
    <cellStyle name="Comma 3 15" xfId="213"/>
    <cellStyle name="Comma 3 15 2" xfId="731"/>
    <cellStyle name="Comma 3 15 3" xfId="977"/>
    <cellStyle name="Comma 3 15 4" xfId="1233"/>
    <cellStyle name="Comma 3 15 5" xfId="1480"/>
    <cellStyle name="Comma 3 16" xfId="725"/>
    <cellStyle name="Comma 3 17" xfId="971"/>
    <cellStyle name="Comma 3 18" xfId="1017"/>
    <cellStyle name="Comma 3 19" xfId="1227"/>
    <cellStyle name="Comma 3 2" xfId="214"/>
    <cellStyle name="Comma 3 2 2" xfId="215"/>
    <cellStyle name="Comma 3 2 2 2" xfId="733"/>
    <cellStyle name="Comma 3 2 2 3" xfId="979"/>
    <cellStyle name="Comma 3 2 2 4" xfId="1235"/>
    <cellStyle name="Comma 3 2 2 5" xfId="1482"/>
    <cellStyle name="Comma 3 2 3" xfId="216"/>
    <cellStyle name="Comma 3 2 3 2" xfId="734"/>
    <cellStyle name="Comma 3 2 3 3" xfId="980"/>
    <cellStyle name="Comma 3 2 3 4" xfId="1236"/>
    <cellStyle name="Comma 3 2 3 5" xfId="1483"/>
    <cellStyle name="Comma 3 2 4" xfId="217"/>
    <cellStyle name="Comma 3 2 4 2" xfId="735"/>
    <cellStyle name="Comma 3 2 4 3" xfId="981"/>
    <cellStyle name="Comma 3 2 4 4" xfId="1237"/>
    <cellStyle name="Comma 3 2 4 5" xfId="1484"/>
    <cellStyle name="Comma 3 2 5" xfId="732"/>
    <cellStyle name="Comma 3 2 6" xfId="978"/>
    <cellStyle name="Comma 3 2 7" xfId="1234"/>
    <cellStyle name="Comma 3 2 8" xfId="1481"/>
    <cellStyle name="Comma 3 20" xfId="1474"/>
    <cellStyle name="Comma 3 3" xfId="218"/>
    <cellStyle name="Comma 3 3 2" xfId="219"/>
    <cellStyle name="Comma 3 3 2 2" xfId="737"/>
    <cellStyle name="Comma 3 3 2 3" xfId="983"/>
    <cellStyle name="Comma 3 3 2 4" xfId="1239"/>
    <cellStyle name="Comma 3 3 2 5" xfId="1486"/>
    <cellStyle name="Comma 3 3 3" xfId="220"/>
    <cellStyle name="Comma 3 3 3 2" xfId="738"/>
    <cellStyle name="Comma 3 3 3 3" xfId="984"/>
    <cellStyle name="Comma 3 3 3 4" xfId="1240"/>
    <cellStyle name="Comma 3 3 3 5" xfId="1487"/>
    <cellStyle name="Comma 3 3 4" xfId="736"/>
    <cellStyle name="Comma 3 3 5" xfId="982"/>
    <cellStyle name="Comma 3 3 6" xfId="1238"/>
    <cellStyle name="Comma 3 3 7" xfId="1485"/>
    <cellStyle name="Comma 3 4" xfId="221"/>
    <cellStyle name="Comma 3 4 2" xfId="222"/>
    <cellStyle name="Comma 3 4 2 2" xfId="740"/>
    <cellStyle name="Comma 3 4 2 3" xfId="986"/>
    <cellStyle name="Comma 3 4 2 4" xfId="1242"/>
    <cellStyle name="Comma 3 4 2 5" xfId="1489"/>
    <cellStyle name="Comma 3 4 3" xfId="223"/>
    <cellStyle name="Comma 3 4 3 2" xfId="741"/>
    <cellStyle name="Comma 3 4 3 3" xfId="987"/>
    <cellStyle name="Comma 3 4 3 4" xfId="1243"/>
    <cellStyle name="Comma 3 4 3 5" xfId="1490"/>
    <cellStyle name="Comma 3 4 4" xfId="739"/>
    <cellStyle name="Comma 3 4 5" xfId="985"/>
    <cellStyle name="Comma 3 4 6" xfId="1241"/>
    <cellStyle name="Comma 3 4 7" xfId="1488"/>
    <cellStyle name="Comma 3 5" xfId="224"/>
    <cellStyle name="Comma 3 5 2" xfId="742"/>
    <cellStyle name="Comma 3 5 3" xfId="988"/>
    <cellStyle name="Comma 3 5 4" xfId="1244"/>
    <cellStyle name="Comma 3 5 5" xfId="1491"/>
    <cellStyle name="Comma 3 6" xfId="225"/>
    <cellStyle name="Comma 3 6 2" xfId="743"/>
    <cellStyle name="Comma 3 6 3" xfId="989"/>
    <cellStyle name="Comma 3 6 4" xfId="1245"/>
    <cellStyle name="Comma 3 6 5" xfId="1492"/>
    <cellStyle name="Comma 3 7" xfId="226"/>
    <cellStyle name="Comma 3 7 2" xfId="744"/>
    <cellStyle name="Comma 3 7 3" xfId="990"/>
    <cellStyle name="Comma 3 7 4" xfId="1246"/>
    <cellStyle name="Comma 3 7 5" xfId="1493"/>
    <cellStyle name="Comma 3 8" xfId="227"/>
    <cellStyle name="Comma 3 8 2" xfId="745"/>
    <cellStyle name="Comma 3 8 3" xfId="991"/>
    <cellStyle name="Comma 3 8 4" xfId="1247"/>
    <cellStyle name="Comma 3 8 5" xfId="1494"/>
    <cellStyle name="Comma 3 9" xfId="228"/>
    <cellStyle name="Comma 3 9 2" xfId="746"/>
    <cellStyle name="Comma 3 9 3" xfId="992"/>
    <cellStyle name="Comma 3 9 4" xfId="1248"/>
    <cellStyle name="Comma 3 9 5" xfId="1495"/>
    <cellStyle name="Comma 4" xfId="229"/>
    <cellStyle name="Comma 4 10" xfId="230"/>
    <cellStyle name="Comma 4 10 2" xfId="748"/>
    <cellStyle name="Comma 4 10 3" xfId="994"/>
    <cellStyle name="Comma 4 10 4" xfId="1250"/>
    <cellStyle name="Comma 4 10 5" xfId="1497"/>
    <cellStyle name="Comma 4 11" xfId="231"/>
    <cellStyle name="Comma 4 11 2" xfId="749"/>
    <cellStyle name="Comma 4 11 3" xfId="995"/>
    <cellStyle name="Comma 4 11 4" xfId="1251"/>
    <cellStyle name="Comma 4 11 5" xfId="1498"/>
    <cellStyle name="Comma 4 12" xfId="232"/>
    <cellStyle name="Comma 4 12 2" xfId="750"/>
    <cellStyle name="Comma 4 12 3" xfId="996"/>
    <cellStyle name="Comma 4 12 4" xfId="1252"/>
    <cellStyle name="Comma 4 12 5" xfId="1499"/>
    <cellStyle name="Comma 4 13" xfId="233"/>
    <cellStyle name="Comma 4 13 2" xfId="751"/>
    <cellStyle name="Comma 4 13 3" xfId="997"/>
    <cellStyle name="Comma 4 13 4" xfId="1253"/>
    <cellStyle name="Comma 4 13 5" xfId="1500"/>
    <cellStyle name="Comma 4 14" xfId="234"/>
    <cellStyle name="Comma 4 14 2" xfId="752"/>
    <cellStyle name="Comma 4 14 3" xfId="998"/>
    <cellStyle name="Comma 4 14 4" xfId="1254"/>
    <cellStyle name="Comma 4 14 5" xfId="1501"/>
    <cellStyle name="Comma 4 15" xfId="235"/>
    <cellStyle name="Comma 4 15 2" xfId="753"/>
    <cellStyle name="Comma 4 15 3" xfId="999"/>
    <cellStyle name="Comma 4 15 4" xfId="1255"/>
    <cellStyle name="Comma 4 15 5" xfId="1502"/>
    <cellStyle name="Comma 4 16" xfId="747"/>
    <cellStyle name="Comma 4 17" xfId="993"/>
    <cellStyle name="Comma 4 18" xfId="1249"/>
    <cellStyle name="Comma 4 19" xfId="1496"/>
    <cellStyle name="Comma 4 2" xfId="236"/>
    <cellStyle name="Comma 4 2 2" xfId="237"/>
    <cellStyle name="Comma 4 2 2 2" xfId="755"/>
    <cellStyle name="Comma 4 2 2 3" xfId="1001"/>
    <cellStyle name="Comma 4 2 2 4" xfId="1257"/>
    <cellStyle name="Comma 4 2 2 5" xfId="1504"/>
    <cellStyle name="Comma 4 2 3" xfId="238"/>
    <cellStyle name="Comma 4 2 3 2" xfId="756"/>
    <cellStyle name="Comma 4 2 3 3" xfId="1002"/>
    <cellStyle name="Comma 4 2 3 4" xfId="1258"/>
    <cellStyle name="Comma 4 2 3 5" xfId="1505"/>
    <cellStyle name="Comma 4 2 4" xfId="239"/>
    <cellStyle name="Comma 4 2 4 2" xfId="757"/>
    <cellStyle name="Comma 4 2 4 3" xfId="1003"/>
    <cellStyle name="Comma 4 2 4 4" xfId="1259"/>
    <cellStyle name="Comma 4 2 4 5" xfId="1506"/>
    <cellStyle name="Comma 4 2 5" xfId="754"/>
    <cellStyle name="Comma 4 2 6" xfId="1000"/>
    <cellStyle name="Comma 4 2 7" xfId="1256"/>
    <cellStyle name="Comma 4 2 8" xfId="1503"/>
    <cellStyle name="Comma 4 3" xfId="240"/>
    <cellStyle name="Comma 4 3 2" xfId="241"/>
    <cellStyle name="Comma 4 3 2 2" xfId="759"/>
    <cellStyle name="Comma 4 3 2 3" xfId="1005"/>
    <cellStyle name="Comma 4 3 2 4" xfId="1261"/>
    <cellStyle name="Comma 4 3 2 5" xfId="1508"/>
    <cellStyle name="Comma 4 3 3" xfId="242"/>
    <cellStyle name="Comma 4 3 3 2" xfId="760"/>
    <cellStyle name="Comma 4 3 3 3" xfId="1006"/>
    <cellStyle name="Comma 4 3 3 4" xfId="1262"/>
    <cellStyle name="Comma 4 3 3 5" xfId="1509"/>
    <cellStyle name="Comma 4 3 4" xfId="758"/>
    <cellStyle name="Comma 4 3 5" xfId="1004"/>
    <cellStyle name="Comma 4 3 6" xfId="1260"/>
    <cellStyle name="Comma 4 3 7" xfId="1507"/>
    <cellStyle name="Comma 4 4" xfId="243"/>
    <cellStyle name="Comma 4 4 2" xfId="244"/>
    <cellStyle name="Comma 4 4 2 2" xfId="762"/>
    <cellStyle name="Comma 4 4 2 3" xfId="1008"/>
    <cellStyle name="Comma 4 4 2 4" xfId="1264"/>
    <cellStyle name="Comma 4 4 2 5" xfId="1511"/>
    <cellStyle name="Comma 4 4 3" xfId="245"/>
    <cellStyle name="Comma 4 4 3 2" xfId="763"/>
    <cellStyle name="Comma 4 4 3 3" xfId="1009"/>
    <cellStyle name="Comma 4 4 3 4" xfId="1265"/>
    <cellStyle name="Comma 4 4 3 5" xfId="1512"/>
    <cellStyle name="Comma 4 4 4" xfId="761"/>
    <cellStyle name="Comma 4 4 5" xfId="1007"/>
    <cellStyle name="Comma 4 4 6" xfId="1263"/>
    <cellStyle name="Comma 4 4 7" xfId="1510"/>
    <cellStyle name="Comma 4 5" xfId="246"/>
    <cellStyle name="Comma 4 5 2" xfId="764"/>
    <cellStyle name="Comma 4 5 3" xfId="1010"/>
    <cellStyle name="Comma 4 5 4" xfId="1266"/>
    <cellStyle name="Comma 4 5 5" xfId="1513"/>
    <cellStyle name="Comma 4 6" xfId="247"/>
    <cellStyle name="Comma 4 6 2" xfId="765"/>
    <cellStyle name="Comma 4 6 3" xfId="1011"/>
    <cellStyle name="Comma 4 6 4" xfId="1267"/>
    <cellStyle name="Comma 4 6 5" xfId="1514"/>
    <cellStyle name="Comma 4 7" xfId="248"/>
    <cellStyle name="Comma 4 7 2" xfId="766"/>
    <cellStyle name="Comma 4 7 3" xfId="1012"/>
    <cellStyle name="Comma 4 7 4" xfId="1268"/>
    <cellStyle name="Comma 4 7 5" xfId="1515"/>
    <cellStyle name="Comma 4 8" xfId="249"/>
    <cellStyle name="Comma 4 8 2" xfId="767"/>
    <cellStyle name="Comma 4 8 3" xfId="1013"/>
    <cellStyle name="Comma 4 8 4" xfId="1269"/>
    <cellStyle name="Comma 4 8 5" xfId="1516"/>
    <cellStyle name="Comma 4 9" xfId="250"/>
    <cellStyle name="Comma 4 9 2" xfId="768"/>
    <cellStyle name="Comma 4 9 3" xfId="1014"/>
    <cellStyle name="Comma 4 9 4" xfId="1270"/>
    <cellStyle name="Comma 4 9 5" xfId="1517"/>
    <cellStyle name="Comma 5" xfId="251"/>
    <cellStyle name="Comma 5 2" xfId="769"/>
    <cellStyle name="Comma 5 3" xfId="1015"/>
    <cellStyle name="Comma 5 4" xfId="1271"/>
    <cellStyle name="Comma 5 5" xfId="1518"/>
    <cellStyle name="Comma 7" xfId="1533"/>
    <cellStyle name="Indian Comma" xfId="4"/>
    <cellStyle name="Indian Comma 2" xfId="252"/>
    <cellStyle name="Normal" xfId="0" builtinId="0"/>
    <cellStyle name="Normal 10" xfId="253"/>
    <cellStyle name="Normal 10 10" xfId="254"/>
    <cellStyle name="Normal 10 11" xfId="255"/>
    <cellStyle name="Normal 10 12" xfId="256"/>
    <cellStyle name="Normal 10 13" xfId="257"/>
    <cellStyle name="Normal 10 14" xfId="258"/>
    <cellStyle name="Normal 10 15" xfId="259"/>
    <cellStyle name="Normal 10 16" xfId="260"/>
    <cellStyle name="Normal 10 17" xfId="261"/>
    <cellStyle name="Normal 10 18" xfId="262"/>
    <cellStyle name="Normal 10 19" xfId="263"/>
    <cellStyle name="Normal 10 2" xfId="264"/>
    <cellStyle name="Normal 10 20" xfId="265"/>
    <cellStyle name="Normal 10 21" xfId="266"/>
    <cellStyle name="Normal 10 22" xfId="267"/>
    <cellStyle name="Normal 10 3" xfId="268"/>
    <cellStyle name="Normal 10 4" xfId="269"/>
    <cellStyle name="Normal 10 5" xfId="270"/>
    <cellStyle name="Normal 10 6" xfId="271"/>
    <cellStyle name="Normal 10 7" xfId="272"/>
    <cellStyle name="Normal 10 8" xfId="273"/>
    <cellStyle name="Normal 10 9" xfId="274"/>
    <cellStyle name="Normal 11" xfId="275"/>
    <cellStyle name="Normal 11 10" xfId="276"/>
    <cellStyle name="Normal 11 11" xfId="277"/>
    <cellStyle name="Normal 11 12" xfId="278"/>
    <cellStyle name="Normal 11 13" xfId="279"/>
    <cellStyle name="Normal 11 14" xfId="280"/>
    <cellStyle name="Normal 11 15" xfId="281"/>
    <cellStyle name="Normal 11 2" xfId="282"/>
    <cellStyle name="Normal 11 3" xfId="283"/>
    <cellStyle name="Normal 11 4" xfId="284"/>
    <cellStyle name="Normal 11 5" xfId="285"/>
    <cellStyle name="Normal 11 6" xfId="286"/>
    <cellStyle name="Normal 11 7" xfId="287"/>
    <cellStyle name="Normal 11 8" xfId="288"/>
    <cellStyle name="Normal 11 9" xfId="289"/>
    <cellStyle name="Normal 12" xfId="290"/>
    <cellStyle name="Normal 12 10" xfId="291"/>
    <cellStyle name="Normal 12 11" xfId="292"/>
    <cellStyle name="Normal 12 12" xfId="293"/>
    <cellStyle name="Normal 12 13" xfId="294"/>
    <cellStyle name="Normal 12 14" xfId="295"/>
    <cellStyle name="Normal 12 15" xfId="296"/>
    <cellStyle name="Normal 12 2" xfId="297"/>
    <cellStyle name="Normal 12 3" xfId="298"/>
    <cellStyle name="Normal 12 3 3" xfId="1272"/>
    <cellStyle name="Normal 12 4" xfId="299"/>
    <cellStyle name="Normal 12 5" xfId="300"/>
    <cellStyle name="Normal 12 6" xfId="301"/>
    <cellStyle name="Normal 12 7" xfId="302"/>
    <cellStyle name="Normal 12 8" xfId="303"/>
    <cellStyle name="Normal 12 9" xfId="304"/>
    <cellStyle name="Normal 13" xfId="305"/>
    <cellStyle name="Normal 13 10" xfId="306"/>
    <cellStyle name="Normal 13 11" xfId="307"/>
    <cellStyle name="Normal 13 12" xfId="308"/>
    <cellStyle name="Normal 13 13" xfId="309"/>
    <cellStyle name="Normal 13 14" xfId="310"/>
    <cellStyle name="Normal 13 15" xfId="311"/>
    <cellStyle name="Normal 13 2" xfId="312"/>
    <cellStyle name="Normal 13 3" xfId="313"/>
    <cellStyle name="Normal 13 4" xfId="314"/>
    <cellStyle name="Normal 13 5" xfId="315"/>
    <cellStyle name="Normal 13 6" xfId="316"/>
    <cellStyle name="Normal 13 7" xfId="317"/>
    <cellStyle name="Normal 13 8" xfId="318"/>
    <cellStyle name="Normal 13 9" xfId="319"/>
    <cellStyle name="Normal 14" xfId="320"/>
    <cellStyle name="Normal 14 10" xfId="321"/>
    <cellStyle name="Normal 14 11" xfId="322"/>
    <cellStyle name="Normal 14 12" xfId="323"/>
    <cellStyle name="Normal 14 13" xfId="324"/>
    <cellStyle name="Normal 14 14" xfId="325"/>
    <cellStyle name="Normal 14 15" xfId="326"/>
    <cellStyle name="Normal 14 2" xfId="327"/>
    <cellStyle name="Normal 14 3" xfId="328"/>
    <cellStyle name="Normal 14 4" xfId="329"/>
    <cellStyle name="Normal 14 5" xfId="330"/>
    <cellStyle name="Normal 14 6" xfId="331"/>
    <cellStyle name="Normal 14 7" xfId="332"/>
    <cellStyle name="Normal 14 8" xfId="333"/>
    <cellStyle name="Normal 14 9" xfId="334"/>
    <cellStyle name="Normal 15" xfId="335"/>
    <cellStyle name="Normal 15 10" xfId="336"/>
    <cellStyle name="Normal 15 11" xfId="337"/>
    <cellStyle name="Normal 15 12" xfId="338"/>
    <cellStyle name="Normal 15 13" xfId="339"/>
    <cellStyle name="Normal 15 14" xfId="340"/>
    <cellStyle name="Normal 15 15" xfId="341"/>
    <cellStyle name="Normal 15 2" xfId="342"/>
    <cellStyle name="Normal 15 3" xfId="343"/>
    <cellStyle name="Normal 15 4" xfId="344"/>
    <cellStyle name="Normal 15 5" xfId="345"/>
    <cellStyle name="Normal 15 6" xfId="346"/>
    <cellStyle name="Normal 15 7" xfId="347"/>
    <cellStyle name="Normal 15 8" xfId="348"/>
    <cellStyle name="Normal 15 9" xfId="349"/>
    <cellStyle name="Normal 16" xfId="350"/>
    <cellStyle name="Normal 16 10" xfId="351"/>
    <cellStyle name="Normal 16 11" xfId="352"/>
    <cellStyle name="Normal 16 12" xfId="353"/>
    <cellStyle name="Normal 16 13" xfId="354"/>
    <cellStyle name="Normal 16 14" xfId="355"/>
    <cellStyle name="Normal 16 15" xfId="356"/>
    <cellStyle name="Normal 16 2" xfId="357"/>
    <cellStyle name="Normal 16 3" xfId="358"/>
    <cellStyle name="Normal 16 4" xfId="359"/>
    <cellStyle name="Normal 16 5" xfId="360"/>
    <cellStyle name="Normal 16 6" xfId="361"/>
    <cellStyle name="Normal 16 7" xfId="362"/>
    <cellStyle name="Normal 16 8" xfId="363"/>
    <cellStyle name="Normal 16 9" xfId="364"/>
    <cellStyle name="Normal 17" xfId="2"/>
    <cellStyle name="Normal 17 10" xfId="366"/>
    <cellStyle name="Normal 17 11" xfId="367"/>
    <cellStyle name="Normal 17 12" xfId="368"/>
    <cellStyle name="Normal 17 13" xfId="369"/>
    <cellStyle name="Normal 17 14" xfId="370"/>
    <cellStyle name="Normal 17 15" xfId="371"/>
    <cellStyle name="Normal 17 16" xfId="365"/>
    <cellStyle name="Normal 17 2" xfId="372"/>
    <cellStyle name="Normal 17 3" xfId="373"/>
    <cellStyle name="Normal 17 4" xfId="374"/>
    <cellStyle name="Normal 17 5" xfId="375"/>
    <cellStyle name="Normal 17 6" xfId="376"/>
    <cellStyle name="Normal 17 7" xfId="377"/>
    <cellStyle name="Normal 17 8" xfId="378"/>
    <cellStyle name="Normal 17 9" xfId="379"/>
    <cellStyle name="Normal 18" xfId="380"/>
    <cellStyle name="Normal 18 2" xfId="381"/>
    <cellStyle name="Normal 19" xfId="382"/>
    <cellStyle name="Normal 2" xfId="383"/>
    <cellStyle name="Normal 2 10" xfId="384"/>
    <cellStyle name="Normal 2 11" xfId="385"/>
    <cellStyle name="Normal 2 12" xfId="386"/>
    <cellStyle name="Normal 2 13" xfId="387"/>
    <cellStyle name="Normal 2 14" xfId="388"/>
    <cellStyle name="Normal 2 15" xfId="389"/>
    <cellStyle name="Normal 2 18 2" xfId="1532"/>
    <cellStyle name="Normal 2 2" xfId="390"/>
    <cellStyle name="Normal 2 3" xfId="391"/>
    <cellStyle name="Normal 2 4" xfId="392"/>
    <cellStyle name="Normal 2 5" xfId="393"/>
    <cellStyle name="Normal 2 6" xfId="394"/>
    <cellStyle name="Normal 2 7" xfId="395"/>
    <cellStyle name="Normal 2 8" xfId="396"/>
    <cellStyle name="Normal 2 9" xfId="397"/>
    <cellStyle name="Normal 20" xfId="398"/>
    <cellStyle name="Normal 21" xfId="399"/>
    <cellStyle name="Normal 22" xfId="400"/>
    <cellStyle name="Normal 23" xfId="401"/>
    <cellStyle name="Normal 23 2" xfId="1534"/>
    <cellStyle name="Normal 24" xfId="402"/>
    <cellStyle name="Normal 25" xfId="403"/>
    <cellStyle name="Normal 26" xfId="404"/>
    <cellStyle name="Normal 27" xfId="405"/>
    <cellStyle name="Normal 28" xfId="406"/>
    <cellStyle name="Normal 29" xfId="407"/>
    <cellStyle name="Normal 3" xfId="408"/>
    <cellStyle name="Normal 3 10" xfId="409"/>
    <cellStyle name="Normal 3 11" xfId="410"/>
    <cellStyle name="Normal 3 12" xfId="411"/>
    <cellStyle name="Normal 3 13" xfId="412"/>
    <cellStyle name="Normal 3 14" xfId="413"/>
    <cellStyle name="Normal 3 144" xfId="1525"/>
    <cellStyle name="Normal 3 15" xfId="414"/>
    <cellStyle name="Normal 3 2" xfId="415"/>
    <cellStyle name="Normal 3 3" xfId="416"/>
    <cellStyle name="Normal 3 4" xfId="417"/>
    <cellStyle name="Normal 3 5" xfId="418"/>
    <cellStyle name="Normal 3 6" xfId="419"/>
    <cellStyle name="Normal 3 7" xfId="420"/>
    <cellStyle name="Normal 3 8" xfId="421"/>
    <cellStyle name="Normal 3 9" xfId="422"/>
    <cellStyle name="Normal 30" xfId="423"/>
    <cellStyle name="Normal 31" xfId="424"/>
    <cellStyle name="Normal 32" xfId="425"/>
    <cellStyle name="Normal 33" xfId="426"/>
    <cellStyle name="Normal 34" xfId="427"/>
    <cellStyle name="Normal 35" xfId="428"/>
    <cellStyle name="Normal 36" xfId="429"/>
    <cellStyle name="Normal 37" xfId="430"/>
    <cellStyle name="Normal 38" xfId="431"/>
    <cellStyle name="Normal 39" xfId="432"/>
    <cellStyle name="Normal 4" xfId="433"/>
    <cellStyle name="Normal 4 10" xfId="434"/>
    <cellStyle name="Normal 4 11" xfId="435"/>
    <cellStyle name="Normal 4 12" xfId="436"/>
    <cellStyle name="Normal 4 13" xfId="437"/>
    <cellStyle name="Normal 4 14" xfId="438"/>
    <cellStyle name="Normal 4 15" xfId="439"/>
    <cellStyle name="Normal 4 2" xfId="440"/>
    <cellStyle name="Normal 4 3" xfId="441"/>
    <cellStyle name="Normal 4 4" xfId="442"/>
    <cellStyle name="Normal 4 5" xfId="443"/>
    <cellStyle name="Normal 4 6" xfId="444"/>
    <cellStyle name="Normal 4 7" xfId="445"/>
    <cellStyle name="Normal 4 8" xfId="446"/>
    <cellStyle name="Normal 4 9" xfId="447"/>
    <cellStyle name="Normal 40" xfId="1521"/>
    <cellStyle name="Normal 41" xfId="1531"/>
    <cellStyle name="Normal 5" xfId="448"/>
    <cellStyle name="Normal 5 10" xfId="449"/>
    <cellStyle name="Normal 5 11" xfId="450"/>
    <cellStyle name="Normal 5 12" xfId="451"/>
    <cellStyle name="Normal 5 13" xfId="452"/>
    <cellStyle name="Normal 5 14" xfId="453"/>
    <cellStyle name="Normal 5 15" xfId="454"/>
    <cellStyle name="Normal 5 16" xfId="1523"/>
    <cellStyle name="Normal 5 2" xfId="455"/>
    <cellStyle name="Normal 5 3" xfId="456"/>
    <cellStyle name="Normal 5 4" xfId="457"/>
    <cellStyle name="Normal 5 5" xfId="458"/>
    <cellStyle name="Normal 5 6" xfId="459"/>
    <cellStyle name="Normal 5 7" xfId="460"/>
    <cellStyle name="Normal 5 8" xfId="461"/>
    <cellStyle name="Normal 5 9" xfId="462"/>
    <cellStyle name="Normal 6" xfId="463"/>
    <cellStyle name="Normal 6 10" xfId="464"/>
    <cellStyle name="Normal 6 11" xfId="465"/>
    <cellStyle name="Normal 6 12" xfId="466"/>
    <cellStyle name="Normal 6 13" xfId="467"/>
    <cellStyle name="Normal 6 14" xfId="468"/>
    <cellStyle name="Normal 6 15" xfId="469"/>
    <cellStyle name="Normal 6 16" xfId="1016"/>
    <cellStyle name="Normal 6 2" xfId="3"/>
    <cellStyle name="Normal 6 2 2" xfId="470"/>
    <cellStyle name="Normal 6 3" xfId="471"/>
    <cellStyle name="Normal 6 4" xfId="472"/>
    <cellStyle name="Normal 6 5" xfId="473"/>
    <cellStyle name="Normal 6 6" xfId="474"/>
    <cellStyle name="Normal 6 7" xfId="475"/>
    <cellStyle name="Normal 6 8" xfId="476"/>
    <cellStyle name="Normal 6 9" xfId="477"/>
    <cellStyle name="Normal 7" xfId="478"/>
    <cellStyle name="Normal 7 10" xfId="479"/>
    <cellStyle name="Normal 7 11" xfId="480"/>
    <cellStyle name="Normal 7 12" xfId="481"/>
    <cellStyle name="Normal 7 13" xfId="482"/>
    <cellStyle name="Normal 7 14" xfId="483"/>
    <cellStyle name="Normal 7 15" xfId="484"/>
    <cellStyle name="Normal 7 2" xfId="485"/>
    <cellStyle name="Normal 7 3" xfId="486"/>
    <cellStyle name="Normal 7 4" xfId="487"/>
    <cellStyle name="Normal 7 5" xfId="488"/>
    <cellStyle name="Normal 7 6" xfId="489"/>
    <cellStyle name="Normal 7 7" xfId="490"/>
    <cellStyle name="Normal 7 8" xfId="491"/>
    <cellStyle name="Normal 7 9" xfId="492"/>
    <cellStyle name="Normal 8" xfId="493"/>
    <cellStyle name="Normal 8 10" xfId="494"/>
    <cellStyle name="Normal 8 11" xfId="495"/>
    <cellStyle name="Normal 8 12" xfId="496"/>
    <cellStyle name="Normal 8 13" xfId="497"/>
    <cellStyle name="Normal 8 14" xfId="498"/>
    <cellStyle name="Normal 8 15" xfId="499"/>
    <cellStyle name="Normal 8 16" xfId="1524"/>
    <cellStyle name="Normal 8 2" xfId="500"/>
    <cellStyle name="Normal 8 3" xfId="501"/>
    <cellStyle name="Normal 8 4" xfId="502"/>
    <cellStyle name="Normal 8 5" xfId="503"/>
    <cellStyle name="Normal 8 6" xfId="504"/>
    <cellStyle name="Normal 8 7" xfId="505"/>
    <cellStyle name="Normal 8 8" xfId="506"/>
    <cellStyle name="Normal 8 9" xfId="507"/>
    <cellStyle name="Normal 9" xfId="508"/>
    <cellStyle name="Normal 9 10" xfId="509"/>
    <cellStyle name="Normal 9 11" xfId="510"/>
    <cellStyle name="Normal 9 12" xfId="511"/>
    <cellStyle name="Normal 9 13" xfId="512"/>
    <cellStyle name="Normal 9 14" xfId="513"/>
    <cellStyle name="Normal 9 15" xfId="514"/>
    <cellStyle name="Normal 9 2" xfId="515"/>
    <cellStyle name="Normal 9 3" xfId="516"/>
    <cellStyle name="Normal 9 4" xfId="517"/>
    <cellStyle name="Normal 9 5" xfId="518"/>
    <cellStyle name="Normal 9 6" xfId="519"/>
    <cellStyle name="Normal 9 7" xfId="520"/>
    <cellStyle name="Normal 9 8" xfId="521"/>
    <cellStyle name="Normal 9 9" xfId="522"/>
    <cellStyle name="Normal_tables-oct" xfId="1522"/>
    <cellStyle name="Normal_tables-oct 4" xfId="1535"/>
    <cellStyle name="Percent" xfId="1519"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8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7"/>
  <sheetViews>
    <sheetView zoomScaleNormal="100" workbookViewId="0">
      <selection activeCell="A10" sqref="A10"/>
    </sheetView>
  </sheetViews>
  <sheetFormatPr defaultRowHeight="15.75"/>
  <cols>
    <col min="1" max="1" width="109.85546875" style="737" customWidth="1"/>
    <col min="2" max="16384" width="9.140625" style="736"/>
  </cols>
  <sheetData>
    <row r="1" spans="1:1" ht="15.75" customHeight="1">
      <c r="A1" s="741" t="s">
        <v>848</v>
      </c>
    </row>
    <row r="2" spans="1:1" s="738" customFormat="1" ht="18.75" customHeight="1">
      <c r="A2" s="740" t="s">
        <v>847</v>
      </c>
    </row>
    <row r="3" spans="1:1" s="738" customFormat="1" ht="18" customHeight="1">
      <c r="A3" s="739" t="s">
        <v>242</v>
      </c>
    </row>
    <row r="4" spans="1:1" s="738" customFormat="1" ht="18" customHeight="1">
      <c r="A4" s="739" t="s">
        <v>2</v>
      </c>
    </row>
    <row r="5" spans="1:1" s="738" customFormat="1" ht="18" customHeight="1">
      <c r="A5" s="739" t="s">
        <v>846</v>
      </c>
    </row>
    <row r="6" spans="1:1" s="738" customFormat="1" ht="18" customHeight="1">
      <c r="A6" s="739" t="s">
        <v>845</v>
      </c>
    </row>
    <row r="7" spans="1:1" s="738" customFormat="1" ht="18" customHeight="1">
      <c r="A7" s="739" t="s">
        <v>844</v>
      </c>
    </row>
    <row r="8" spans="1:1" s="738" customFormat="1" ht="18" customHeight="1">
      <c r="A8" s="739" t="s">
        <v>843</v>
      </c>
    </row>
    <row r="9" spans="1:1" s="738" customFormat="1" ht="18" customHeight="1">
      <c r="A9" s="739" t="s">
        <v>842</v>
      </c>
    </row>
    <row r="10" spans="1:1" s="738" customFormat="1" ht="18" customHeight="1">
      <c r="A10" s="739" t="s">
        <v>841</v>
      </c>
    </row>
    <row r="11" spans="1:1" s="738" customFormat="1" ht="18" customHeight="1">
      <c r="A11" s="739" t="s">
        <v>58</v>
      </c>
    </row>
    <row r="12" spans="1:1" s="738" customFormat="1" ht="18" customHeight="1">
      <c r="A12" s="739" t="s">
        <v>70</v>
      </c>
    </row>
    <row r="13" spans="1:1" s="738" customFormat="1" ht="18" customHeight="1">
      <c r="A13" s="739" t="s">
        <v>78</v>
      </c>
    </row>
    <row r="14" spans="1:1" s="738" customFormat="1" ht="18" customHeight="1">
      <c r="A14" s="739" t="s">
        <v>90</v>
      </c>
    </row>
    <row r="15" spans="1:1" s="738" customFormat="1" ht="18" customHeight="1">
      <c r="A15" s="739" t="s">
        <v>840</v>
      </c>
    </row>
    <row r="16" spans="1:1" s="738" customFormat="1" ht="18" customHeight="1">
      <c r="A16" s="739" t="s">
        <v>839</v>
      </c>
    </row>
    <row r="17" spans="1:1" s="738" customFormat="1" ht="18" customHeight="1">
      <c r="A17" s="739" t="s">
        <v>838</v>
      </c>
    </row>
    <row r="18" spans="1:1" s="738" customFormat="1" ht="18" customHeight="1">
      <c r="A18" s="739" t="s">
        <v>837</v>
      </c>
    </row>
    <row r="19" spans="1:1" s="738" customFormat="1" ht="18" customHeight="1">
      <c r="A19" s="739" t="s">
        <v>836</v>
      </c>
    </row>
    <row r="20" spans="1:1" s="738" customFormat="1" ht="18" customHeight="1">
      <c r="A20" s="739" t="s">
        <v>835</v>
      </c>
    </row>
    <row r="21" spans="1:1" s="738" customFormat="1" ht="18" customHeight="1">
      <c r="A21" s="739" t="s">
        <v>834</v>
      </c>
    </row>
    <row r="22" spans="1:1" s="738" customFormat="1" ht="18" customHeight="1">
      <c r="A22" s="739" t="s">
        <v>833</v>
      </c>
    </row>
    <row r="23" spans="1:1" s="738" customFormat="1" ht="18" customHeight="1">
      <c r="A23" s="739" t="s">
        <v>832</v>
      </c>
    </row>
    <row r="24" spans="1:1" s="738" customFormat="1" ht="18" customHeight="1">
      <c r="A24" s="739" t="s">
        <v>831</v>
      </c>
    </row>
    <row r="25" spans="1:1" s="738" customFormat="1" ht="18" customHeight="1">
      <c r="A25" s="739" t="s">
        <v>830</v>
      </c>
    </row>
    <row r="26" spans="1:1" s="738" customFormat="1" ht="18" customHeight="1">
      <c r="A26" s="739" t="s">
        <v>829</v>
      </c>
    </row>
    <row r="27" spans="1:1" s="738" customFormat="1" ht="18" customHeight="1">
      <c r="A27" s="739" t="s">
        <v>828</v>
      </c>
    </row>
    <row r="28" spans="1:1" s="738" customFormat="1" ht="18" customHeight="1">
      <c r="A28" s="739" t="s">
        <v>827</v>
      </c>
    </row>
    <row r="29" spans="1:1" s="738" customFormat="1" ht="18" customHeight="1">
      <c r="A29" s="739" t="s">
        <v>826</v>
      </c>
    </row>
    <row r="30" spans="1:1" s="738" customFormat="1" ht="18" customHeight="1">
      <c r="A30" s="739" t="s">
        <v>825</v>
      </c>
    </row>
    <row r="31" spans="1:1" s="738" customFormat="1" ht="18" customHeight="1">
      <c r="A31" s="739" t="s">
        <v>824</v>
      </c>
    </row>
    <row r="32" spans="1:1" s="738" customFormat="1" ht="18" customHeight="1">
      <c r="A32" s="739" t="s">
        <v>823</v>
      </c>
    </row>
    <row r="33" spans="1:1" s="738" customFormat="1" ht="18" customHeight="1">
      <c r="A33" s="739" t="s">
        <v>822</v>
      </c>
    </row>
    <row r="34" spans="1:1" s="738" customFormat="1" ht="18" customHeight="1">
      <c r="A34" s="739" t="s">
        <v>821</v>
      </c>
    </row>
    <row r="35" spans="1:1" s="738" customFormat="1" ht="18" customHeight="1">
      <c r="A35" s="739" t="s">
        <v>820</v>
      </c>
    </row>
    <row r="36" spans="1:1" s="738" customFormat="1" ht="18" customHeight="1">
      <c r="A36" s="739" t="s">
        <v>819</v>
      </c>
    </row>
    <row r="37" spans="1:1" s="738" customFormat="1" ht="18" customHeight="1">
      <c r="A37" s="739" t="s">
        <v>818</v>
      </c>
    </row>
    <row r="38" spans="1:1" s="738" customFormat="1" ht="18" customHeight="1">
      <c r="A38" s="739" t="s">
        <v>817</v>
      </c>
    </row>
    <row r="39" spans="1:1" s="738" customFormat="1" ht="18" customHeight="1">
      <c r="A39" s="739" t="s">
        <v>816</v>
      </c>
    </row>
    <row r="40" spans="1:1" s="738" customFormat="1" ht="18" customHeight="1">
      <c r="A40" s="739" t="s">
        <v>815</v>
      </c>
    </row>
    <row r="41" spans="1:1" s="738" customFormat="1" ht="18" customHeight="1">
      <c r="A41" s="739" t="s">
        <v>814</v>
      </c>
    </row>
    <row r="42" spans="1:1" s="738" customFormat="1" ht="18" customHeight="1">
      <c r="A42" s="739" t="s">
        <v>813</v>
      </c>
    </row>
    <row r="43" spans="1:1" s="738" customFormat="1" ht="18" customHeight="1">
      <c r="A43" s="739" t="s">
        <v>812</v>
      </c>
    </row>
    <row r="44" spans="1:1" s="738" customFormat="1" ht="18" customHeight="1">
      <c r="A44" s="739" t="s">
        <v>811</v>
      </c>
    </row>
    <row r="45" spans="1:1" s="738" customFormat="1" ht="18" customHeight="1">
      <c r="A45" s="739" t="s">
        <v>810</v>
      </c>
    </row>
    <row r="46" spans="1:1" s="738" customFormat="1" ht="18" customHeight="1">
      <c r="A46" s="739" t="s">
        <v>809</v>
      </c>
    </row>
    <row r="47" spans="1:1" s="738" customFormat="1" ht="18" customHeight="1">
      <c r="A47" s="739" t="s">
        <v>808</v>
      </c>
    </row>
    <row r="48" spans="1:1" s="738" customFormat="1" ht="18" customHeight="1">
      <c r="A48" s="739" t="s">
        <v>807</v>
      </c>
    </row>
    <row r="49" spans="1:1" s="738" customFormat="1" ht="18" customHeight="1">
      <c r="A49" s="739" t="s">
        <v>806</v>
      </c>
    </row>
    <row r="50" spans="1:1" s="738" customFormat="1" ht="18" customHeight="1">
      <c r="A50" s="739" t="s">
        <v>805</v>
      </c>
    </row>
    <row r="51" spans="1:1" s="738" customFormat="1" ht="18" customHeight="1">
      <c r="A51" s="739" t="s">
        <v>804</v>
      </c>
    </row>
    <row r="52" spans="1:1" s="738" customFormat="1" ht="18" customHeight="1">
      <c r="A52" s="739" t="s">
        <v>803</v>
      </c>
    </row>
    <row r="53" spans="1:1" s="738" customFormat="1" ht="18" customHeight="1">
      <c r="A53" s="739" t="s">
        <v>802</v>
      </c>
    </row>
    <row r="54" spans="1:1" s="738" customFormat="1" ht="18" customHeight="1">
      <c r="A54" s="739" t="s">
        <v>801</v>
      </c>
    </row>
    <row r="55" spans="1:1" s="738" customFormat="1" ht="18" customHeight="1">
      <c r="A55" s="739" t="s">
        <v>800</v>
      </c>
    </row>
    <row r="56" spans="1:1" s="738" customFormat="1" ht="18" customHeight="1">
      <c r="A56" s="739" t="s">
        <v>748</v>
      </c>
    </row>
    <row r="57" spans="1:1" s="738" customFormat="1" ht="18" customHeight="1">
      <c r="A57" s="739" t="s">
        <v>799</v>
      </c>
    </row>
    <row r="58" spans="1:1" s="738" customFormat="1" ht="18" customHeight="1">
      <c r="A58" s="739" t="s">
        <v>766</v>
      </c>
    </row>
    <row r="59" spans="1:1" s="738" customFormat="1" ht="18" customHeight="1">
      <c r="A59" s="739" t="s">
        <v>798</v>
      </c>
    </row>
    <row r="60" spans="1:1" s="738" customFormat="1" ht="18" customHeight="1">
      <c r="A60" s="739" t="s">
        <v>797</v>
      </c>
    </row>
    <row r="61" spans="1:1" s="738" customFormat="1" ht="18" customHeight="1">
      <c r="A61" s="739" t="s">
        <v>796</v>
      </c>
    </row>
    <row r="62" spans="1:1" s="738" customFormat="1" ht="18" customHeight="1">
      <c r="A62" s="739" t="s">
        <v>795</v>
      </c>
    </row>
    <row r="63" spans="1:1" s="738" customFormat="1" ht="18" customHeight="1">
      <c r="A63" s="739" t="s">
        <v>794</v>
      </c>
    </row>
    <row r="64" spans="1:1" s="738" customFormat="1" ht="18" customHeight="1">
      <c r="A64" s="739" t="s">
        <v>793</v>
      </c>
    </row>
    <row r="65" spans="1:1" s="738" customFormat="1" ht="18" customHeight="1">
      <c r="A65" s="739" t="s">
        <v>792</v>
      </c>
    </row>
    <row r="66" spans="1:1" s="738" customFormat="1" ht="18" customHeight="1">
      <c r="A66" s="739" t="s">
        <v>791</v>
      </c>
    </row>
    <row r="67" spans="1:1" s="738" customFormat="1" ht="18" customHeight="1">
      <c r="A67" s="739" t="s">
        <v>790</v>
      </c>
    </row>
    <row r="68" spans="1:1" s="738" customFormat="1" ht="18" customHeight="1">
      <c r="A68" s="739" t="s">
        <v>789</v>
      </c>
    </row>
    <row r="69" spans="1:1" s="738" customFormat="1" ht="18" customHeight="1">
      <c r="A69" s="739" t="s">
        <v>788</v>
      </c>
    </row>
    <row r="70" spans="1:1" s="738" customFormat="1" ht="18" customHeight="1">
      <c r="A70" s="739" t="s">
        <v>787</v>
      </c>
    </row>
    <row r="71" spans="1:1" s="738" customFormat="1" ht="18" customHeight="1">
      <c r="A71" s="739" t="s">
        <v>786</v>
      </c>
    </row>
    <row r="72" spans="1:1" s="738" customFormat="1" ht="18" customHeight="1">
      <c r="A72" s="739" t="s">
        <v>785</v>
      </c>
    </row>
    <row r="73" spans="1:1" s="738" customFormat="1" ht="18" customHeight="1">
      <c r="A73" s="739" t="s">
        <v>784</v>
      </c>
    </row>
    <row r="74" spans="1:1" s="738" customFormat="1" ht="18" customHeight="1">
      <c r="A74" s="739" t="s">
        <v>783</v>
      </c>
    </row>
    <row r="75" spans="1:1" s="738" customFormat="1" ht="18" customHeight="1">
      <c r="A75" s="739" t="s">
        <v>782</v>
      </c>
    </row>
    <row r="76" spans="1:1" s="738" customFormat="1" ht="18" customHeight="1">
      <c r="A76" s="739" t="s">
        <v>781</v>
      </c>
    </row>
    <row r="77" spans="1:1" s="738" customFormat="1">
      <c r="A77" s="739" t="s">
        <v>780</v>
      </c>
    </row>
  </sheetData>
  <printOptions horizontalCentered="1"/>
  <pageMargins left="0.25" right="0.25" top="0.32" bottom="0.39" header="0.3" footer="0.3"/>
  <pageSetup paperSize="9" scale="57"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B1" workbookViewId="0">
      <selection activeCell="Q4" sqref="Q4:U13"/>
    </sheetView>
  </sheetViews>
  <sheetFormatPr defaultRowHeight="15"/>
  <cols>
    <col min="3" max="3" width="11.5703125" bestFit="1" customWidth="1"/>
    <col min="7" max="7" width="10.140625" customWidth="1"/>
  </cols>
  <sheetData>
    <row r="1" spans="1:20">
      <c r="A1" s="1230" t="s">
        <v>70</v>
      </c>
      <c r="B1" s="1230"/>
      <c r="C1" s="1230"/>
      <c r="D1" s="1230"/>
      <c r="E1" s="1230"/>
      <c r="F1" s="1230"/>
      <c r="G1" s="1230"/>
      <c r="H1" s="1230"/>
      <c r="I1" s="1230"/>
      <c r="J1" s="1230"/>
      <c r="K1" s="1230"/>
      <c r="L1" s="1230"/>
      <c r="M1" s="1230"/>
      <c r="N1" s="1230"/>
      <c r="O1" s="70"/>
    </row>
    <row r="2" spans="1:20" ht="15" customHeight="1">
      <c r="A2" s="1185" t="s">
        <v>59</v>
      </c>
      <c r="B2" s="1241" t="s">
        <v>12</v>
      </c>
      <c r="C2" s="1242"/>
      <c r="D2" s="1241" t="s">
        <v>71</v>
      </c>
      <c r="E2" s="1242"/>
      <c r="F2" s="1236" t="s">
        <v>72</v>
      </c>
      <c r="G2" s="1238"/>
      <c r="H2" s="1241" t="s">
        <v>73</v>
      </c>
      <c r="I2" s="1242"/>
      <c r="J2" s="1241" t="s">
        <v>74</v>
      </c>
      <c r="K2" s="1242"/>
      <c r="L2" s="1241" t="s">
        <v>75</v>
      </c>
      <c r="M2" s="1242"/>
      <c r="N2" s="1241" t="s">
        <v>76</v>
      </c>
      <c r="O2" s="1242"/>
    </row>
    <row r="3" spans="1:20" ht="45">
      <c r="A3" s="1186"/>
      <c r="B3" s="88" t="s">
        <v>31</v>
      </c>
      <c r="C3" s="88" t="s">
        <v>32</v>
      </c>
      <c r="D3" s="88" t="s">
        <v>31</v>
      </c>
      <c r="E3" s="88" t="s">
        <v>32</v>
      </c>
      <c r="F3" s="88" t="s">
        <v>31</v>
      </c>
      <c r="G3" s="88" t="s">
        <v>32</v>
      </c>
      <c r="H3" s="88" t="s">
        <v>31</v>
      </c>
      <c r="I3" s="88" t="s">
        <v>32</v>
      </c>
      <c r="J3" s="88" t="s">
        <v>31</v>
      </c>
      <c r="K3" s="88" t="s">
        <v>32</v>
      </c>
      <c r="L3" s="88" t="s">
        <v>31</v>
      </c>
      <c r="M3" s="88" t="s">
        <v>32</v>
      </c>
      <c r="N3" s="88" t="s">
        <v>31</v>
      </c>
      <c r="O3" s="88" t="s">
        <v>32</v>
      </c>
    </row>
    <row r="4" spans="1:20">
      <c r="A4" s="89" t="s">
        <v>0</v>
      </c>
      <c r="B4" s="90">
        <v>164</v>
      </c>
      <c r="C4" s="90">
        <v>138894.23061851499</v>
      </c>
      <c r="D4" s="90">
        <v>33</v>
      </c>
      <c r="E4" s="90">
        <v>115.68064</v>
      </c>
      <c r="F4" s="90">
        <v>17</v>
      </c>
      <c r="G4" s="90">
        <v>131.492176</v>
      </c>
      <c r="H4" s="90">
        <v>49</v>
      </c>
      <c r="I4" s="90">
        <v>1315.5560740849999</v>
      </c>
      <c r="J4" s="90">
        <v>4</v>
      </c>
      <c r="K4" s="90">
        <v>270.690584</v>
      </c>
      <c r="L4" s="90">
        <v>14</v>
      </c>
      <c r="M4" s="90">
        <v>3671.7905339999998</v>
      </c>
      <c r="N4" s="90">
        <v>47</v>
      </c>
      <c r="O4" s="90">
        <v>133389.67721999998</v>
      </c>
      <c r="Q4" s="93"/>
      <c r="R4" s="93"/>
      <c r="S4" s="93"/>
      <c r="T4" s="93"/>
    </row>
    <row r="5" spans="1:20">
      <c r="A5" s="89" t="s">
        <v>1</v>
      </c>
      <c r="B5" s="90">
        <f>SUM(B6:B12)</f>
        <v>123</v>
      </c>
      <c r="C5" s="90">
        <f t="shared" ref="C5:O5" si="0">SUM(C6:C12)</f>
        <v>44102.0979057</v>
      </c>
      <c r="D5" s="90">
        <f t="shared" si="0"/>
        <v>16</v>
      </c>
      <c r="E5" s="90">
        <f t="shared" si="0"/>
        <v>49.28</v>
      </c>
      <c r="F5" s="90">
        <f t="shared" si="0"/>
        <v>19</v>
      </c>
      <c r="G5" s="90">
        <f t="shared" si="0"/>
        <v>144.91</v>
      </c>
      <c r="H5" s="90">
        <f t="shared" si="0"/>
        <v>58</v>
      </c>
      <c r="I5" s="90">
        <f t="shared" si="0"/>
        <v>1644.3401251</v>
      </c>
      <c r="J5" s="90">
        <f t="shared" si="0"/>
        <v>9</v>
      </c>
      <c r="K5" s="90">
        <f t="shared" si="0"/>
        <v>583.11131999999998</v>
      </c>
      <c r="L5" s="90">
        <f t="shared" si="0"/>
        <v>8</v>
      </c>
      <c r="M5" s="90">
        <f t="shared" si="0"/>
        <v>2832.6764606000002</v>
      </c>
      <c r="N5" s="90">
        <f t="shared" si="0"/>
        <v>13</v>
      </c>
      <c r="O5" s="90">
        <f t="shared" si="0"/>
        <v>38847.78</v>
      </c>
      <c r="Q5" s="93"/>
      <c r="R5" s="93"/>
      <c r="S5" s="93"/>
      <c r="T5" s="93"/>
    </row>
    <row r="6" spans="1:20">
      <c r="A6" s="91">
        <v>44652</v>
      </c>
      <c r="B6" s="92">
        <v>15</v>
      </c>
      <c r="C6" s="92">
        <v>4957.42</v>
      </c>
      <c r="D6" s="92">
        <v>2</v>
      </c>
      <c r="E6" s="92">
        <v>4.17</v>
      </c>
      <c r="F6" s="92">
        <v>0</v>
      </c>
      <c r="G6" s="92">
        <v>0</v>
      </c>
      <c r="H6" s="92">
        <v>8</v>
      </c>
      <c r="I6" s="92">
        <v>207.72</v>
      </c>
      <c r="J6" s="92">
        <v>2</v>
      </c>
      <c r="K6" s="92">
        <v>115.5</v>
      </c>
      <c r="L6" s="92">
        <v>2</v>
      </c>
      <c r="M6" s="92">
        <v>330.03</v>
      </c>
      <c r="N6" s="92">
        <v>1</v>
      </c>
      <c r="O6" s="92">
        <v>4300</v>
      </c>
      <c r="Q6" s="93"/>
      <c r="R6" s="93"/>
      <c r="S6" s="93"/>
      <c r="T6" s="93"/>
    </row>
    <row r="7" spans="1:20">
      <c r="A7" s="91">
        <v>44682</v>
      </c>
      <c r="B7" s="92">
        <f>D7+F7+H7+J7+L7+N7</f>
        <v>19</v>
      </c>
      <c r="C7" s="92">
        <f>E7+G7+I7+K7+M7+O7</f>
        <v>32319.1277806</v>
      </c>
      <c r="D7" s="92">
        <v>2</v>
      </c>
      <c r="E7" s="92">
        <v>4.6999999999999993</v>
      </c>
      <c r="F7" s="92">
        <v>2</v>
      </c>
      <c r="G7" s="92">
        <v>15.440000000000001</v>
      </c>
      <c r="H7" s="92">
        <v>4</v>
      </c>
      <c r="I7" s="92">
        <v>160.27000000000001</v>
      </c>
      <c r="J7" s="92">
        <v>1</v>
      </c>
      <c r="K7" s="92">
        <v>83.831320000000005</v>
      </c>
      <c r="L7" s="92">
        <v>4</v>
      </c>
      <c r="M7" s="92">
        <v>1780.4764606000001</v>
      </c>
      <c r="N7" s="92">
        <v>6</v>
      </c>
      <c r="O7" s="92">
        <v>30274.41</v>
      </c>
      <c r="Q7" s="93"/>
      <c r="R7" s="93"/>
      <c r="S7" s="93"/>
      <c r="T7" s="93"/>
    </row>
    <row r="8" spans="1:20">
      <c r="A8" s="91">
        <v>44713</v>
      </c>
      <c r="B8" s="92">
        <v>12</v>
      </c>
      <c r="C8" s="92">
        <v>1468.84</v>
      </c>
      <c r="D8" s="92">
        <v>0</v>
      </c>
      <c r="E8" s="92">
        <v>0</v>
      </c>
      <c r="F8" s="92">
        <v>3</v>
      </c>
      <c r="G8" s="92">
        <v>22.81</v>
      </c>
      <c r="H8" s="92">
        <v>6</v>
      </c>
      <c r="I8" s="92">
        <v>148.91999999999999</v>
      </c>
      <c r="J8" s="92">
        <v>1</v>
      </c>
      <c r="K8" s="92">
        <v>76.28</v>
      </c>
      <c r="L8" s="92">
        <v>1</v>
      </c>
      <c r="M8" s="92">
        <v>412.79</v>
      </c>
      <c r="N8" s="92">
        <v>1</v>
      </c>
      <c r="O8" s="92">
        <v>808.04</v>
      </c>
      <c r="Q8" s="93"/>
      <c r="R8" s="93"/>
      <c r="S8" s="93"/>
      <c r="T8" s="93"/>
    </row>
    <row r="9" spans="1:20">
      <c r="A9" s="91">
        <v>44743</v>
      </c>
      <c r="B9" s="92">
        <v>14</v>
      </c>
      <c r="C9" s="92">
        <v>280.76</v>
      </c>
      <c r="D9" s="92">
        <v>3</v>
      </c>
      <c r="E9" s="92">
        <v>7.52</v>
      </c>
      <c r="F9" s="92">
        <v>3</v>
      </c>
      <c r="G9" s="92">
        <v>24.28</v>
      </c>
      <c r="H9" s="92">
        <v>7</v>
      </c>
      <c r="I9" s="92">
        <v>183.38</v>
      </c>
      <c r="J9" s="92">
        <v>1</v>
      </c>
      <c r="K9" s="92">
        <v>65.58</v>
      </c>
      <c r="L9" s="92">
        <v>0</v>
      </c>
      <c r="M9" s="92">
        <v>0</v>
      </c>
      <c r="N9" s="92">
        <v>0</v>
      </c>
      <c r="O9" s="92">
        <v>0</v>
      </c>
      <c r="Q9" s="93"/>
      <c r="R9" s="93"/>
      <c r="S9" s="93"/>
      <c r="T9" s="93"/>
    </row>
    <row r="10" spans="1:20">
      <c r="A10" s="91">
        <v>44774</v>
      </c>
      <c r="B10" s="94">
        <v>8</v>
      </c>
      <c r="C10" s="94">
        <v>945.05</v>
      </c>
      <c r="D10" s="94">
        <v>2</v>
      </c>
      <c r="E10" s="94">
        <v>6.32</v>
      </c>
      <c r="F10" s="94">
        <v>2</v>
      </c>
      <c r="G10" s="94">
        <v>13.1</v>
      </c>
      <c r="H10" s="94">
        <v>3</v>
      </c>
      <c r="I10" s="94">
        <v>85.5</v>
      </c>
      <c r="J10" s="94">
        <v>0</v>
      </c>
      <c r="K10" s="94">
        <v>0</v>
      </c>
      <c r="L10" s="94">
        <v>0</v>
      </c>
      <c r="M10" s="94">
        <v>0</v>
      </c>
      <c r="N10" s="94">
        <v>1</v>
      </c>
      <c r="O10" s="94">
        <v>840.13</v>
      </c>
      <c r="Q10" s="93"/>
      <c r="R10" s="93"/>
      <c r="S10" s="93"/>
      <c r="T10" s="93"/>
    </row>
    <row r="11" spans="1:20">
      <c r="A11" s="91">
        <v>44805</v>
      </c>
      <c r="B11" s="94">
        <v>30</v>
      </c>
      <c r="C11" s="94">
        <f>SUM(E11,G11,I11,K11,M11,O11)</f>
        <v>2712.0446999999999</v>
      </c>
      <c r="D11" s="94">
        <v>4</v>
      </c>
      <c r="E11" s="94">
        <v>15.11</v>
      </c>
      <c r="F11" s="94">
        <v>6</v>
      </c>
      <c r="G11" s="94">
        <v>44.28</v>
      </c>
      <c r="H11" s="94">
        <v>16</v>
      </c>
      <c r="I11" s="94">
        <v>471.4547</v>
      </c>
      <c r="J11" s="94">
        <v>1</v>
      </c>
      <c r="K11" s="94">
        <v>56</v>
      </c>
      <c r="L11" s="94">
        <v>0</v>
      </c>
      <c r="M11" s="94">
        <v>0</v>
      </c>
      <c r="N11" s="94">
        <v>3</v>
      </c>
      <c r="O11" s="94">
        <v>2125.1999999999998</v>
      </c>
      <c r="Q11" s="93"/>
      <c r="R11" s="93"/>
      <c r="S11" s="93"/>
      <c r="T11" s="93"/>
    </row>
    <row r="12" spans="1:20">
      <c r="A12" s="91">
        <v>44835</v>
      </c>
      <c r="B12" s="94">
        <v>25</v>
      </c>
      <c r="C12" s="94">
        <v>1418.8554251</v>
      </c>
      <c r="D12" s="94">
        <v>3</v>
      </c>
      <c r="E12" s="94">
        <v>11.46</v>
      </c>
      <c r="F12" s="94">
        <v>3</v>
      </c>
      <c r="G12" s="94">
        <v>25</v>
      </c>
      <c r="H12" s="94">
        <v>14</v>
      </c>
      <c r="I12" s="94">
        <v>387.09542510000006</v>
      </c>
      <c r="J12" s="94">
        <v>3</v>
      </c>
      <c r="K12" s="94">
        <v>185.92000000000002</v>
      </c>
      <c r="L12" s="94">
        <v>1</v>
      </c>
      <c r="M12" s="94">
        <v>309.38</v>
      </c>
      <c r="N12" s="94">
        <v>1</v>
      </c>
      <c r="O12" s="94">
        <v>500</v>
      </c>
      <c r="Q12" s="254"/>
      <c r="R12" s="254"/>
      <c r="S12" s="254"/>
      <c r="T12" s="254"/>
    </row>
    <row r="13" spans="1:20">
      <c r="A13" s="1243" t="s">
        <v>55</v>
      </c>
      <c r="B13" s="1243"/>
      <c r="C13" s="1243"/>
      <c r="D13" s="1243"/>
      <c r="E13" s="1243"/>
      <c r="F13" s="1243"/>
      <c r="G13" s="1243"/>
      <c r="H13" s="1243"/>
      <c r="I13" s="1243"/>
      <c r="J13" s="84"/>
      <c r="K13" s="84"/>
      <c r="L13" s="84"/>
      <c r="M13" s="84"/>
      <c r="N13" s="84"/>
      <c r="O13" s="84"/>
    </row>
    <row r="14" spans="1:20">
      <c r="A14" s="1240" t="s">
        <v>239</v>
      </c>
      <c r="B14" s="1240"/>
      <c r="C14" s="1240"/>
      <c r="D14" s="1240"/>
      <c r="E14" s="84"/>
      <c r="F14" s="84"/>
      <c r="G14" s="84"/>
      <c r="H14" s="84"/>
      <c r="I14" s="84"/>
      <c r="J14" s="84"/>
      <c r="K14" s="84"/>
      <c r="L14" s="84"/>
      <c r="M14" s="84"/>
      <c r="N14" s="84"/>
      <c r="O14" s="84"/>
    </row>
    <row r="15" spans="1:20">
      <c r="A15" s="1171" t="s">
        <v>56</v>
      </c>
      <c r="B15" s="1171"/>
      <c r="C15" s="179"/>
      <c r="D15" s="84"/>
      <c r="E15" s="84"/>
      <c r="F15" s="84"/>
      <c r="G15" s="84"/>
      <c r="H15" s="84"/>
      <c r="I15" s="84"/>
      <c r="J15" s="82"/>
      <c r="K15" s="82"/>
      <c r="L15" s="82"/>
      <c r="M15" s="82"/>
      <c r="N15" s="82"/>
      <c r="O15" s="82"/>
    </row>
    <row r="16" spans="1:20">
      <c r="B16" s="93"/>
      <c r="C16" s="93"/>
      <c r="D16" s="93"/>
      <c r="E16" s="93"/>
      <c r="F16" s="93"/>
      <c r="G16" s="93"/>
      <c r="H16" s="93"/>
      <c r="I16" s="93"/>
      <c r="J16" s="93"/>
      <c r="K16" s="93"/>
      <c r="L16" s="93"/>
      <c r="M16" s="93"/>
      <c r="N16" s="93"/>
      <c r="O16" s="93"/>
    </row>
    <row r="17" spans="2:15">
      <c r="B17" s="93"/>
      <c r="C17" s="254"/>
      <c r="D17" s="254"/>
      <c r="E17" s="254"/>
      <c r="F17" s="254"/>
      <c r="G17" s="254"/>
      <c r="H17" s="254"/>
      <c r="I17" s="254"/>
      <c r="J17" s="254"/>
      <c r="K17" s="254"/>
      <c r="L17" s="254"/>
      <c r="M17" s="254"/>
      <c r="N17" s="254"/>
      <c r="O17" s="254"/>
    </row>
    <row r="18" spans="2:15">
      <c r="B18" s="93"/>
      <c r="C18" s="93"/>
      <c r="D18" s="93"/>
      <c r="E18" s="93"/>
      <c r="F18" s="93"/>
      <c r="G18" s="93"/>
      <c r="H18" s="93"/>
      <c r="I18" s="93"/>
      <c r="J18" s="93"/>
      <c r="K18" s="93"/>
      <c r="L18" s="93"/>
      <c r="M18" s="93"/>
      <c r="N18" s="93"/>
      <c r="O18" s="93"/>
    </row>
  </sheetData>
  <mergeCells count="12">
    <mergeCell ref="A15:B15"/>
    <mergeCell ref="A14:D14"/>
    <mergeCell ref="A1:N1"/>
    <mergeCell ref="A2:A3"/>
    <mergeCell ref="B2:C2"/>
    <mergeCell ref="D2:E2"/>
    <mergeCell ref="F2:G2"/>
    <mergeCell ref="H2:I2"/>
    <mergeCell ref="J2:K2"/>
    <mergeCell ref="L2:M2"/>
    <mergeCell ref="N2:O2"/>
    <mergeCell ref="A13:I1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workbookViewId="0">
      <selection activeCell="Q3" sqref="M3:Q13"/>
    </sheetView>
  </sheetViews>
  <sheetFormatPr defaultRowHeight="15"/>
  <sheetData>
    <row r="1" spans="1:16">
      <c r="A1" s="1230" t="s">
        <v>78</v>
      </c>
      <c r="B1" s="1230"/>
      <c r="C1" s="1230"/>
      <c r="D1" s="1230"/>
      <c r="E1" s="1230"/>
      <c r="F1" s="1230"/>
      <c r="G1" s="1230"/>
      <c r="H1" s="1230"/>
      <c r="I1" s="1230"/>
      <c r="J1" s="70"/>
      <c r="K1" s="70"/>
    </row>
    <row r="2" spans="1:16">
      <c r="A2" s="1185" t="s">
        <v>59</v>
      </c>
      <c r="B2" s="1236" t="s">
        <v>79</v>
      </c>
      <c r="C2" s="1238"/>
      <c r="D2" s="1236" t="s">
        <v>80</v>
      </c>
      <c r="E2" s="1238"/>
      <c r="F2" s="1236" t="s">
        <v>81</v>
      </c>
      <c r="G2" s="1238"/>
      <c r="H2" s="1236" t="s">
        <v>82</v>
      </c>
      <c r="I2" s="1238"/>
      <c r="J2" s="1236" t="s">
        <v>12</v>
      </c>
      <c r="K2" s="1238"/>
    </row>
    <row r="3" spans="1:16" ht="45">
      <c r="A3" s="1186"/>
      <c r="B3" s="87" t="s">
        <v>31</v>
      </c>
      <c r="C3" s="87" t="s">
        <v>32</v>
      </c>
      <c r="D3" s="87" t="s">
        <v>31</v>
      </c>
      <c r="E3" s="87" t="s">
        <v>32</v>
      </c>
      <c r="F3" s="87" t="s">
        <v>31</v>
      </c>
      <c r="G3" s="87" t="s">
        <v>32</v>
      </c>
      <c r="H3" s="87" t="s">
        <v>31</v>
      </c>
      <c r="I3" s="87" t="s">
        <v>32</v>
      </c>
      <c r="J3" s="111" t="s">
        <v>31</v>
      </c>
      <c r="K3" s="87" t="s">
        <v>32</v>
      </c>
    </row>
    <row r="4" spans="1:16">
      <c r="A4" s="99" t="s">
        <v>0</v>
      </c>
      <c r="B4" s="100">
        <v>0</v>
      </c>
      <c r="C4" s="101">
        <v>0</v>
      </c>
      <c r="D4" s="100">
        <v>0</v>
      </c>
      <c r="E4" s="101">
        <v>0</v>
      </c>
      <c r="F4" s="102">
        <v>0</v>
      </c>
      <c r="G4" s="102">
        <v>0</v>
      </c>
      <c r="H4" s="100">
        <v>29</v>
      </c>
      <c r="I4" s="101">
        <v>31439.927873000001</v>
      </c>
      <c r="J4" s="102">
        <v>29</v>
      </c>
      <c r="K4" s="101">
        <v>31439.927873000001</v>
      </c>
      <c r="M4" s="93"/>
      <c r="N4" s="93"/>
      <c r="O4" s="93"/>
      <c r="P4" s="93"/>
    </row>
    <row r="5" spans="1:16">
      <c r="A5" s="99" t="s">
        <v>1</v>
      </c>
      <c r="B5" s="103">
        <f>SUM(B6:B12)</f>
        <v>0</v>
      </c>
      <c r="C5" s="103">
        <f t="shared" ref="C5:K5" si="0">SUM(C6:C12)</f>
        <v>0</v>
      </c>
      <c r="D5" s="103">
        <f t="shared" si="0"/>
        <v>0</v>
      </c>
      <c r="E5" s="103">
        <f t="shared" si="0"/>
        <v>0</v>
      </c>
      <c r="F5" s="103">
        <f t="shared" si="0"/>
        <v>0</v>
      </c>
      <c r="G5" s="103">
        <f t="shared" si="0"/>
        <v>0</v>
      </c>
      <c r="H5" s="103">
        <f t="shared" si="0"/>
        <v>8</v>
      </c>
      <c r="I5" s="103">
        <f t="shared" si="0"/>
        <v>4115.41</v>
      </c>
      <c r="J5" s="103">
        <f t="shared" si="0"/>
        <v>8</v>
      </c>
      <c r="K5" s="103">
        <f t="shared" si="0"/>
        <v>4115.41</v>
      </c>
      <c r="M5" s="93"/>
      <c r="N5" s="93"/>
      <c r="O5" s="93"/>
      <c r="P5" s="93"/>
    </row>
    <row r="6" spans="1:16">
      <c r="A6" s="104" t="s">
        <v>83</v>
      </c>
      <c r="B6" s="105">
        <v>0</v>
      </c>
      <c r="C6" s="106">
        <v>0</v>
      </c>
      <c r="D6" s="105">
        <v>0</v>
      </c>
      <c r="E6" s="106">
        <v>0</v>
      </c>
      <c r="F6" s="107">
        <v>0</v>
      </c>
      <c r="G6" s="107">
        <v>0</v>
      </c>
      <c r="H6" s="105">
        <v>2</v>
      </c>
      <c r="I6" s="106">
        <v>958.51</v>
      </c>
      <c r="J6" s="107">
        <v>2</v>
      </c>
      <c r="K6" s="106">
        <v>958.51</v>
      </c>
      <c r="M6" s="93"/>
      <c r="N6" s="93"/>
      <c r="O6" s="93"/>
      <c r="P6" s="93"/>
    </row>
    <row r="7" spans="1:16">
      <c r="A7" s="108" t="s">
        <v>84</v>
      </c>
      <c r="B7" s="109">
        <v>0</v>
      </c>
      <c r="C7" s="110">
        <v>0</v>
      </c>
      <c r="D7" s="109">
        <v>0</v>
      </c>
      <c r="E7" s="110">
        <v>0</v>
      </c>
      <c r="F7" s="76">
        <v>0</v>
      </c>
      <c r="G7" s="76">
        <v>0</v>
      </c>
      <c r="H7" s="76">
        <v>0</v>
      </c>
      <c r="I7" s="76">
        <v>0</v>
      </c>
      <c r="J7" s="76">
        <v>0</v>
      </c>
      <c r="K7" s="76">
        <v>0</v>
      </c>
      <c r="M7" s="93"/>
      <c r="N7" s="93"/>
      <c r="O7" s="93"/>
      <c r="P7" s="93"/>
    </row>
    <row r="8" spans="1:16">
      <c r="A8" s="108" t="s">
        <v>85</v>
      </c>
      <c r="B8" s="109">
        <v>0</v>
      </c>
      <c r="C8" s="110">
        <v>0</v>
      </c>
      <c r="D8" s="109">
        <v>0</v>
      </c>
      <c r="E8" s="110">
        <v>0</v>
      </c>
      <c r="F8" s="76">
        <v>0</v>
      </c>
      <c r="G8" s="76">
        <v>0</v>
      </c>
      <c r="H8" s="76">
        <v>1</v>
      </c>
      <c r="I8" s="76">
        <v>50</v>
      </c>
      <c r="J8" s="76">
        <v>1</v>
      </c>
      <c r="K8" s="76">
        <v>50</v>
      </c>
      <c r="M8" s="93"/>
      <c r="N8" s="93"/>
      <c r="O8" s="93"/>
      <c r="P8" s="93"/>
    </row>
    <row r="9" spans="1:16">
      <c r="A9" s="108" t="s">
        <v>88</v>
      </c>
      <c r="B9" s="109">
        <v>0</v>
      </c>
      <c r="C9" s="110">
        <v>0</v>
      </c>
      <c r="D9" s="109">
        <v>0</v>
      </c>
      <c r="E9" s="110">
        <v>0</v>
      </c>
      <c r="F9" s="76">
        <v>0</v>
      </c>
      <c r="G9" s="76">
        <v>0</v>
      </c>
      <c r="H9" s="76">
        <v>0</v>
      </c>
      <c r="I9" s="76">
        <v>0</v>
      </c>
      <c r="J9" s="76">
        <v>0</v>
      </c>
      <c r="K9" s="76">
        <v>0</v>
      </c>
      <c r="M9" s="93"/>
      <c r="N9" s="93"/>
      <c r="O9" s="93"/>
      <c r="P9" s="93"/>
    </row>
    <row r="10" spans="1:16">
      <c r="A10" s="177" t="s">
        <v>89</v>
      </c>
      <c r="B10" s="105">
        <v>0</v>
      </c>
      <c r="C10" s="106">
        <v>0</v>
      </c>
      <c r="D10" s="105">
        <v>0</v>
      </c>
      <c r="E10" s="106">
        <v>0</v>
      </c>
      <c r="F10" s="107">
        <v>0</v>
      </c>
      <c r="G10" s="107">
        <v>0</v>
      </c>
      <c r="H10" s="105">
        <v>1</v>
      </c>
      <c r="I10" s="106">
        <v>2000</v>
      </c>
      <c r="J10" s="107">
        <v>1</v>
      </c>
      <c r="K10" s="106">
        <v>2000</v>
      </c>
      <c r="M10" s="93"/>
      <c r="N10" s="93"/>
      <c r="O10" s="93"/>
      <c r="P10" s="93"/>
    </row>
    <row r="11" spans="1:16">
      <c r="A11" s="108" t="s">
        <v>185</v>
      </c>
      <c r="B11" s="227">
        <v>0</v>
      </c>
      <c r="C11" s="227">
        <v>0</v>
      </c>
      <c r="D11" s="227">
        <v>0</v>
      </c>
      <c r="E11" s="227">
        <v>0</v>
      </c>
      <c r="F11" s="227">
        <v>0</v>
      </c>
      <c r="G11" s="227">
        <v>0</v>
      </c>
      <c r="H11" s="253">
        <v>3</v>
      </c>
      <c r="I11" s="166">
        <v>606.9</v>
      </c>
      <c r="J11" s="239">
        <v>3</v>
      </c>
      <c r="K11" s="166">
        <v>606.9</v>
      </c>
      <c r="M11" s="93"/>
      <c r="N11" s="93"/>
      <c r="O11" s="93"/>
      <c r="P11" s="93"/>
    </row>
    <row r="12" spans="1:16">
      <c r="A12" s="108" t="s">
        <v>240</v>
      </c>
      <c r="B12" s="227">
        <v>0</v>
      </c>
      <c r="C12" s="227">
        <v>0</v>
      </c>
      <c r="D12" s="227">
        <v>0</v>
      </c>
      <c r="E12" s="227">
        <v>0</v>
      </c>
      <c r="F12" s="227">
        <v>0</v>
      </c>
      <c r="G12" s="227">
        <v>0</v>
      </c>
      <c r="H12" s="255">
        <v>1</v>
      </c>
      <c r="I12" s="255">
        <v>500</v>
      </c>
      <c r="J12" s="255">
        <v>1</v>
      </c>
      <c r="K12" s="255">
        <v>500</v>
      </c>
      <c r="M12" s="93"/>
      <c r="N12" s="93"/>
      <c r="O12" s="93"/>
      <c r="P12" s="93"/>
    </row>
    <row r="13" spans="1:16" ht="15" customHeight="1">
      <c r="A13" s="1246" t="s">
        <v>86</v>
      </c>
      <c r="B13" s="1246"/>
      <c r="C13" s="1246"/>
      <c r="D13" s="1246"/>
      <c r="E13" s="1246"/>
      <c r="F13" s="1246"/>
      <c r="G13" s="1246"/>
      <c r="H13" s="1246"/>
      <c r="I13" s="1246"/>
      <c r="J13" s="1246"/>
      <c r="K13" s="1246"/>
    </row>
    <row r="14" spans="1:16" ht="15" customHeight="1">
      <c r="A14" s="1245" t="s">
        <v>239</v>
      </c>
      <c r="B14" s="1245"/>
      <c r="C14" s="1245"/>
      <c r="D14" s="1245"/>
      <c r="E14" s="1245"/>
      <c r="F14" s="175"/>
      <c r="G14" s="175"/>
      <c r="H14" s="175"/>
      <c r="I14" s="175"/>
      <c r="J14" s="84"/>
      <c r="K14" s="84"/>
    </row>
    <row r="15" spans="1:16" ht="15" customHeight="1">
      <c r="A15" s="1244" t="s">
        <v>87</v>
      </c>
      <c r="B15" s="1244"/>
      <c r="C15" s="1244"/>
      <c r="D15" s="1244"/>
      <c r="E15" s="175"/>
      <c r="F15" s="175"/>
      <c r="G15" s="175"/>
      <c r="H15" s="175"/>
      <c r="I15" s="175"/>
      <c r="J15" s="84"/>
      <c r="K15" s="84"/>
    </row>
    <row r="16" spans="1:16">
      <c r="B16" s="93"/>
      <c r="C16" s="93"/>
      <c r="D16" s="93"/>
      <c r="E16" s="93"/>
      <c r="F16" s="93"/>
      <c r="G16" s="93"/>
      <c r="H16" s="93"/>
      <c r="I16" s="93"/>
      <c r="J16" s="93"/>
      <c r="K16" s="93"/>
    </row>
    <row r="17" spans="2:13">
      <c r="B17" s="93"/>
      <c r="C17" s="93"/>
      <c r="D17" s="93"/>
      <c r="E17" s="93"/>
      <c r="F17" s="93"/>
      <c r="G17" s="93"/>
      <c r="H17" s="93"/>
      <c r="I17" s="254"/>
      <c r="J17" s="254"/>
      <c r="K17" s="254"/>
      <c r="L17" s="93"/>
      <c r="M17" s="93"/>
    </row>
    <row r="18" spans="2:13">
      <c r="B18" s="93"/>
      <c r="C18" s="93"/>
      <c r="D18" s="93"/>
      <c r="E18" s="93"/>
      <c r="F18" s="93"/>
      <c r="G18" s="93"/>
      <c r="H18" s="93"/>
      <c r="I18" s="93"/>
      <c r="J18" s="93"/>
      <c r="K18" s="93"/>
    </row>
  </sheetData>
  <mergeCells count="10">
    <mergeCell ref="A15:D15"/>
    <mergeCell ref="A14:E14"/>
    <mergeCell ref="J2:K2"/>
    <mergeCell ref="A13:K13"/>
    <mergeCell ref="A1:I1"/>
    <mergeCell ref="A2:A3"/>
    <mergeCell ref="B2:C2"/>
    <mergeCell ref="D2:E2"/>
    <mergeCell ref="F2:G2"/>
    <mergeCell ref="H2:I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J5" sqref="J5"/>
    </sheetView>
  </sheetViews>
  <sheetFormatPr defaultRowHeight="15"/>
  <cols>
    <col min="1" max="1" width="18.85546875" customWidth="1"/>
    <col min="14" max="14" width="13.7109375" bestFit="1" customWidth="1"/>
  </cols>
  <sheetData>
    <row r="1" spans="1:14">
      <c r="A1" s="1230" t="s">
        <v>90</v>
      </c>
      <c r="B1" s="1230"/>
      <c r="C1" s="1230"/>
      <c r="D1" s="1230"/>
      <c r="E1" s="1230"/>
      <c r="F1" s="1230"/>
      <c r="G1" s="1230"/>
      <c r="H1" s="1230"/>
      <c r="I1" s="1230"/>
      <c r="J1" s="70"/>
      <c r="K1" s="70"/>
    </row>
    <row r="2" spans="1:14">
      <c r="A2" s="1175" t="s">
        <v>91</v>
      </c>
      <c r="B2" s="1236" t="s">
        <v>79</v>
      </c>
      <c r="C2" s="1238"/>
      <c r="D2" s="1236" t="s">
        <v>80</v>
      </c>
      <c r="E2" s="1238"/>
      <c r="F2" s="1236" t="s">
        <v>81</v>
      </c>
      <c r="G2" s="1238"/>
      <c r="H2" s="1236" t="s">
        <v>92</v>
      </c>
      <c r="I2" s="1238"/>
      <c r="J2" s="1236" t="s">
        <v>12</v>
      </c>
      <c r="K2" s="1238"/>
    </row>
    <row r="3" spans="1:14" ht="45">
      <c r="A3" s="1177"/>
      <c r="B3" s="113" t="s">
        <v>31</v>
      </c>
      <c r="C3" s="113" t="s">
        <v>32</v>
      </c>
      <c r="D3" s="113" t="s">
        <v>31</v>
      </c>
      <c r="E3" s="113" t="s">
        <v>32</v>
      </c>
      <c r="F3" s="113" t="s">
        <v>31</v>
      </c>
      <c r="G3" s="113" t="s">
        <v>32</v>
      </c>
      <c r="H3" s="113" t="s">
        <v>31</v>
      </c>
      <c r="I3" s="113" t="s">
        <v>32</v>
      </c>
      <c r="J3" s="113" t="s">
        <v>31</v>
      </c>
      <c r="K3" s="113" t="s">
        <v>32</v>
      </c>
    </row>
    <row r="4" spans="1:14">
      <c r="A4" s="114" t="s">
        <v>0</v>
      </c>
      <c r="B4" s="102">
        <v>160</v>
      </c>
      <c r="C4" s="115">
        <v>2732.29</v>
      </c>
      <c r="D4" s="102">
        <v>30</v>
      </c>
      <c r="E4" s="100">
        <v>268</v>
      </c>
      <c r="F4" s="102">
        <v>2</v>
      </c>
      <c r="G4" s="115">
        <v>2.7199999999999998</v>
      </c>
      <c r="H4" s="102">
        <v>157</v>
      </c>
      <c r="I4" s="100">
        <v>57692.590000000004</v>
      </c>
      <c r="J4" s="102">
        <v>349</v>
      </c>
      <c r="K4" s="115">
        <v>60695.439999999995</v>
      </c>
      <c r="N4" s="201"/>
    </row>
    <row r="5" spans="1:14">
      <c r="A5" s="114" t="s">
        <v>1</v>
      </c>
      <c r="B5" s="115">
        <f>SUM(B6:B12)</f>
        <v>107</v>
      </c>
      <c r="C5" s="115">
        <f t="shared" ref="C5:K5" si="0">SUM(C6:C12)</f>
        <v>1002.95</v>
      </c>
      <c r="D5" s="115">
        <f t="shared" si="0"/>
        <v>18</v>
      </c>
      <c r="E5" s="115">
        <f t="shared" si="0"/>
        <v>141.36000000000001</v>
      </c>
      <c r="F5" s="115">
        <f t="shared" si="0"/>
        <v>3</v>
      </c>
      <c r="G5" s="115">
        <f t="shared" si="0"/>
        <v>21.54</v>
      </c>
      <c r="H5" s="115">
        <f t="shared" si="0"/>
        <v>119</v>
      </c>
      <c r="I5" s="115">
        <f t="shared" si="0"/>
        <v>51531.700000000004</v>
      </c>
      <c r="J5" s="1142">
        <f t="shared" si="0"/>
        <v>247</v>
      </c>
      <c r="K5" s="115">
        <f t="shared" si="0"/>
        <v>52697.549999999996</v>
      </c>
      <c r="L5" s="82"/>
    </row>
    <row r="6" spans="1:14">
      <c r="A6" s="116" t="s">
        <v>83</v>
      </c>
      <c r="B6" s="117">
        <v>12</v>
      </c>
      <c r="C6" s="117">
        <v>73.28</v>
      </c>
      <c r="D6" s="117">
        <v>4</v>
      </c>
      <c r="E6" s="117">
        <v>6.45</v>
      </c>
      <c r="F6" s="117">
        <v>1</v>
      </c>
      <c r="G6" s="117">
        <v>3.1</v>
      </c>
      <c r="H6" s="117">
        <v>26</v>
      </c>
      <c r="I6" s="117">
        <v>13592.53</v>
      </c>
      <c r="J6" s="117">
        <v>43</v>
      </c>
      <c r="K6" s="117">
        <v>13675.36</v>
      </c>
    </row>
    <row r="7" spans="1:14">
      <c r="A7" s="118" t="s">
        <v>84</v>
      </c>
      <c r="B7" s="119">
        <v>20</v>
      </c>
      <c r="C7" s="119">
        <v>180.51</v>
      </c>
      <c r="D7" s="119">
        <v>5</v>
      </c>
      <c r="E7" s="119">
        <v>45.42</v>
      </c>
      <c r="F7" s="119">
        <v>0</v>
      </c>
      <c r="G7" s="119">
        <v>0</v>
      </c>
      <c r="H7" s="119">
        <v>15</v>
      </c>
      <c r="I7" s="119">
        <v>16926.11</v>
      </c>
      <c r="J7" s="119">
        <v>40</v>
      </c>
      <c r="K7" s="119">
        <v>17152.04</v>
      </c>
    </row>
    <row r="8" spans="1:14">
      <c r="A8" s="108" t="s">
        <v>85</v>
      </c>
      <c r="B8" s="119">
        <v>23</v>
      </c>
      <c r="C8" s="119">
        <v>256.43</v>
      </c>
      <c r="D8" s="119">
        <v>0</v>
      </c>
      <c r="E8" s="119">
        <v>0</v>
      </c>
      <c r="F8" s="119">
        <v>0</v>
      </c>
      <c r="G8" s="119">
        <v>0</v>
      </c>
      <c r="H8" s="119">
        <v>21</v>
      </c>
      <c r="I8" s="119">
        <v>4947.59</v>
      </c>
      <c r="J8" s="119">
        <v>44</v>
      </c>
      <c r="K8" s="119">
        <v>5204.0200000000004</v>
      </c>
    </row>
    <row r="9" spans="1:14">
      <c r="A9" s="108" t="s">
        <v>88</v>
      </c>
      <c r="B9" s="119">
        <v>18</v>
      </c>
      <c r="C9" s="119">
        <v>188.31</v>
      </c>
      <c r="D9" s="119">
        <v>1</v>
      </c>
      <c r="E9" s="119">
        <v>24</v>
      </c>
      <c r="F9" s="119">
        <v>0</v>
      </c>
      <c r="G9" s="119">
        <v>0</v>
      </c>
      <c r="H9" s="119">
        <v>16</v>
      </c>
      <c r="I9" s="119">
        <v>7022.76</v>
      </c>
      <c r="J9" s="119">
        <v>35</v>
      </c>
      <c r="K9" s="119">
        <v>7235.07</v>
      </c>
    </row>
    <row r="10" spans="1:14">
      <c r="A10" s="165" t="s">
        <v>89</v>
      </c>
      <c r="B10" s="161">
        <v>9</v>
      </c>
      <c r="C10" s="161">
        <v>53.19</v>
      </c>
      <c r="D10" s="161">
        <v>1</v>
      </c>
      <c r="E10" s="161">
        <v>6.62</v>
      </c>
      <c r="F10" s="161">
        <v>0</v>
      </c>
      <c r="G10" s="161">
        <v>0</v>
      </c>
      <c r="H10" s="161">
        <v>9</v>
      </c>
      <c r="I10" s="161">
        <v>4861.47</v>
      </c>
      <c r="J10" s="161">
        <v>19</v>
      </c>
      <c r="K10" s="161">
        <v>4921.2800000000007</v>
      </c>
    </row>
    <row r="11" spans="1:14">
      <c r="A11" s="165" t="s">
        <v>185</v>
      </c>
      <c r="B11" s="161">
        <v>9</v>
      </c>
      <c r="C11" s="161">
        <v>118.91</v>
      </c>
      <c r="D11" s="161">
        <v>4</v>
      </c>
      <c r="E11" s="161">
        <v>26.45</v>
      </c>
      <c r="F11" s="161">
        <v>1</v>
      </c>
      <c r="G11" s="161">
        <v>4.0999999999999996</v>
      </c>
      <c r="H11" s="161">
        <v>17</v>
      </c>
      <c r="I11" s="229">
        <v>3369.76</v>
      </c>
      <c r="J11" s="161">
        <v>31</v>
      </c>
      <c r="K11" s="161">
        <v>3519.2200000000003</v>
      </c>
    </row>
    <row r="12" spans="1:14">
      <c r="A12" s="165" t="s">
        <v>240</v>
      </c>
      <c r="B12" s="161">
        <v>16</v>
      </c>
      <c r="C12" s="161">
        <v>132.32</v>
      </c>
      <c r="D12" s="161">
        <v>3</v>
      </c>
      <c r="E12" s="161">
        <v>32.42</v>
      </c>
      <c r="F12" s="161">
        <v>1</v>
      </c>
      <c r="G12" s="161">
        <v>14.34</v>
      </c>
      <c r="H12" s="161">
        <v>15</v>
      </c>
      <c r="I12" s="161">
        <v>811.48</v>
      </c>
      <c r="J12" s="161">
        <v>35</v>
      </c>
      <c r="K12" s="161">
        <v>990.56000000000006</v>
      </c>
    </row>
    <row r="13" spans="1:14">
      <c r="A13" s="1240" t="s">
        <v>239</v>
      </c>
      <c r="B13" s="1240"/>
      <c r="C13" s="1240"/>
      <c r="D13" s="160"/>
      <c r="E13" s="84"/>
      <c r="F13" s="84"/>
      <c r="G13" s="84"/>
      <c r="H13" s="84"/>
      <c r="I13" s="84"/>
      <c r="J13" s="84"/>
      <c r="K13" s="84"/>
    </row>
    <row r="14" spans="1:14">
      <c r="A14" s="174" t="s">
        <v>93</v>
      </c>
      <c r="B14" s="174"/>
      <c r="C14" s="174"/>
      <c r="D14" s="85"/>
      <c r="E14" s="84"/>
      <c r="F14" s="84"/>
      <c r="G14" s="84"/>
      <c r="H14" s="84"/>
      <c r="I14" s="84"/>
      <c r="J14" s="84"/>
      <c r="K14" s="84"/>
    </row>
    <row r="15" spans="1:14">
      <c r="A15" s="173" t="s">
        <v>87</v>
      </c>
      <c r="B15" s="173"/>
      <c r="C15" s="85"/>
      <c r="D15" s="112"/>
      <c r="E15" s="112"/>
      <c r="F15" s="112"/>
      <c r="G15" s="112"/>
      <c r="H15" s="112"/>
      <c r="I15" s="112"/>
      <c r="J15" s="112"/>
      <c r="K15" s="112"/>
    </row>
    <row r="16" spans="1:14">
      <c r="A16" s="82"/>
      <c r="B16" s="82"/>
      <c r="C16" s="82"/>
      <c r="D16" s="82"/>
      <c r="E16" s="82"/>
      <c r="F16" s="82"/>
      <c r="G16" s="82"/>
      <c r="H16" s="82"/>
      <c r="I16" s="82"/>
      <c r="J16" s="82"/>
      <c r="K16" s="82"/>
    </row>
    <row r="17" spans="2:13">
      <c r="B17" s="120"/>
      <c r="C17" s="120"/>
      <c r="D17" s="120"/>
      <c r="E17" s="120"/>
      <c r="F17" s="120"/>
      <c r="G17" s="120"/>
      <c r="H17" s="120"/>
      <c r="I17" s="120"/>
      <c r="J17" s="120"/>
      <c r="K17" s="120"/>
    </row>
    <row r="18" spans="2:13">
      <c r="B18" s="121"/>
      <c r="C18" s="121"/>
      <c r="D18" s="121"/>
      <c r="E18" s="121"/>
      <c r="F18" s="121"/>
      <c r="G18" s="121"/>
      <c r="H18" s="121"/>
      <c r="I18" s="121"/>
      <c r="J18" s="121"/>
      <c r="K18" s="121"/>
    </row>
    <row r="21" spans="2:13">
      <c r="J21" s="38"/>
      <c r="K21" s="38"/>
      <c r="L21" s="38"/>
      <c r="M21" s="38"/>
    </row>
    <row r="22" spans="2:13">
      <c r="J22" s="38"/>
      <c r="K22" s="208"/>
      <c r="L22" s="208"/>
      <c r="M22" s="38"/>
    </row>
    <row r="23" spans="2:13">
      <c r="J23" s="38"/>
      <c r="K23" s="208"/>
      <c r="L23" s="208"/>
      <c r="M23" s="38"/>
    </row>
    <row r="24" spans="2:13">
      <c r="J24" s="38"/>
      <c r="K24" s="208"/>
      <c r="L24" s="208"/>
      <c r="M24" s="38"/>
    </row>
    <row r="25" spans="2:13">
      <c r="J25" s="38"/>
      <c r="K25" s="209"/>
      <c r="L25" s="210"/>
      <c r="M25" s="38"/>
    </row>
    <row r="26" spans="2:13">
      <c r="J26" s="38"/>
      <c r="K26" s="38"/>
      <c r="L26" s="38"/>
      <c r="M26" s="38"/>
    </row>
    <row r="27" spans="2:13">
      <c r="J27" s="38"/>
      <c r="K27" s="38"/>
      <c r="L27" s="38"/>
      <c r="M27" s="38"/>
    </row>
    <row r="28" spans="2:13">
      <c r="J28" s="38"/>
      <c r="K28" s="38"/>
      <c r="L28" s="38"/>
      <c r="M28" s="38"/>
    </row>
  </sheetData>
  <mergeCells count="8">
    <mergeCell ref="J2:K2"/>
    <mergeCell ref="A13:C13"/>
    <mergeCell ref="A1:I1"/>
    <mergeCell ref="A2:A3"/>
    <mergeCell ref="B2:C2"/>
    <mergeCell ref="D2:E2"/>
    <mergeCell ref="F2:G2"/>
    <mergeCell ref="H2:I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zoomScaleNormal="100" workbookViewId="0">
      <selection activeCell="G10" sqref="G10"/>
    </sheetView>
  </sheetViews>
  <sheetFormatPr defaultColWidth="9.140625" defaultRowHeight="15"/>
  <cols>
    <col min="1" max="2" width="14.5703125" style="742" bestFit="1" customWidth="1"/>
    <col min="3" max="3" width="15.85546875" style="742" bestFit="1" customWidth="1"/>
    <col min="4" max="4" width="14.5703125" style="742" bestFit="1" customWidth="1"/>
    <col min="5" max="5" width="15.85546875" style="742" bestFit="1" customWidth="1"/>
    <col min="6" max="6" width="14.5703125" style="742" bestFit="1" customWidth="1"/>
    <col min="7" max="7" width="15.85546875" style="742" bestFit="1" customWidth="1"/>
    <col min="8" max="8" width="9.5703125" style="742" customWidth="1"/>
    <col min="9" max="9" width="15.85546875" style="742" bestFit="1" customWidth="1"/>
    <col min="10" max="10" width="8.5703125" style="742" customWidth="1"/>
    <col min="11" max="16384" width="9.140625" style="742"/>
  </cols>
  <sheetData>
    <row r="1" spans="1:10" ht="15.75" customHeight="1">
      <c r="A1" s="1249" t="s">
        <v>840</v>
      </c>
      <c r="B1" s="1249"/>
      <c r="C1" s="1249"/>
      <c r="D1" s="1249"/>
      <c r="E1" s="1249"/>
      <c r="F1" s="1249"/>
      <c r="G1" s="1249"/>
      <c r="H1" s="1249"/>
      <c r="I1" s="1249"/>
    </row>
    <row r="2" spans="1:10" s="746" customFormat="1" ht="18" customHeight="1">
      <c r="A2" s="1250" t="s">
        <v>91</v>
      </c>
      <c r="B2" s="1252" t="s">
        <v>80</v>
      </c>
      <c r="C2" s="1253"/>
      <c r="D2" s="1252" t="s">
        <v>79</v>
      </c>
      <c r="E2" s="1253"/>
      <c r="F2" s="1252" t="s">
        <v>82</v>
      </c>
      <c r="G2" s="1253"/>
      <c r="H2" s="1252" t="s">
        <v>12</v>
      </c>
      <c r="I2" s="1253"/>
    </row>
    <row r="3" spans="1:10" s="746" customFormat="1" ht="27" customHeight="1">
      <c r="A3" s="1251"/>
      <c r="B3" s="766" t="s">
        <v>31</v>
      </c>
      <c r="C3" s="766" t="s">
        <v>850</v>
      </c>
      <c r="D3" s="766" t="s">
        <v>31</v>
      </c>
      <c r="E3" s="766" t="s">
        <v>850</v>
      </c>
      <c r="F3" s="766" t="s">
        <v>31</v>
      </c>
      <c r="G3" s="766" t="s">
        <v>850</v>
      </c>
      <c r="H3" s="766" t="s">
        <v>31</v>
      </c>
      <c r="I3" s="766" t="s">
        <v>850</v>
      </c>
    </row>
    <row r="4" spans="1:10" s="759" customFormat="1" ht="18" customHeight="1">
      <c r="A4" s="763" t="s">
        <v>0</v>
      </c>
      <c r="B4" s="762">
        <v>327</v>
      </c>
      <c r="C4" s="765">
        <v>200017.08470000001</v>
      </c>
      <c r="D4" s="765">
        <v>998</v>
      </c>
      <c r="E4" s="765">
        <v>229126.88492840002</v>
      </c>
      <c r="F4" s="762">
        <v>80</v>
      </c>
      <c r="G4" s="765">
        <v>158894.26199999999</v>
      </c>
      <c r="H4" s="765">
        <v>1405</v>
      </c>
      <c r="I4" s="764">
        <v>588036.93162839999</v>
      </c>
    </row>
    <row r="5" spans="1:10" s="759" customFormat="1" ht="18" customHeight="1">
      <c r="A5" s="763" t="s">
        <v>1</v>
      </c>
      <c r="B5" s="762">
        <v>181</v>
      </c>
      <c r="C5" s="760">
        <v>98895</v>
      </c>
      <c r="D5" s="761">
        <v>571</v>
      </c>
      <c r="E5" s="760">
        <v>110745</v>
      </c>
      <c r="F5" s="761">
        <v>53</v>
      </c>
      <c r="G5" s="760">
        <f>SUM(G6:G12)</f>
        <v>99165.839699999997</v>
      </c>
      <c r="H5" s="760">
        <v>805</v>
      </c>
      <c r="I5" s="760">
        <f>SUM(I6:I12)</f>
        <v>308808.27875350002</v>
      </c>
      <c r="J5" s="1056"/>
    </row>
    <row r="6" spans="1:10" s="746" customFormat="1" ht="18" customHeight="1">
      <c r="A6" s="758" t="s">
        <v>83</v>
      </c>
      <c r="B6" s="756">
        <v>13</v>
      </c>
      <c r="C6" s="757">
        <v>3391.2</v>
      </c>
      <c r="D6" s="756">
        <v>54</v>
      </c>
      <c r="E6" s="757">
        <v>8474.61</v>
      </c>
      <c r="F6" s="756">
        <v>1</v>
      </c>
      <c r="G6" s="754">
        <v>2500</v>
      </c>
      <c r="H6" s="755">
        <v>68</v>
      </c>
      <c r="I6" s="754">
        <v>14365.81</v>
      </c>
    </row>
    <row r="7" spans="1:10" s="746" customFormat="1" ht="18" customHeight="1">
      <c r="A7" s="753" t="s">
        <v>84</v>
      </c>
      <c r="B7" s="751">
        <v>16</v>
      </c>
      <c r="C7" s="752">
        <v>4944.83</v>
      </c>
      <c r="D7" s="751">
        <v>49</v>
      </c>
      <c r="E7" s="752">
        <v>5107.04</v>
      </c>
      <c r="F7" s="751">
        <v>4</v>
      </c>
      <c r="G7" s="749">
        <v>7987.9</v>
      </c>
      <c r="H7" s="750">
        <v>69</v>
      </c>
      <c r="I7" s="749">
        <v>18039.77</v>
      </c>
    </row>
    <row r="8" spans="1:10" s="746" customFormat="1" ht="18" customHeight="1">
      <c r="A8" s="753" t="s">
        <v>85</v>
      </c>
      <c r="B8" s="751">
        <v>25</v>
      </c>
      <c r="C8" s="752">
        <v>13037.58</v>
      </c>
      <c r="D8" s="751">
        <v>90</v>
      </c>
      <c r="E8" s="752">
        <v>23446.14</v>
      </c>
      <c r="F8" s="751">
        <v>7</v>
      </c>
      <c r="G8" s="749">
        <v>8385.26</v>
      </c>
      <c r="H8" s="750">
        <v>122</v>
      </c>
      <c r="I8" s="749">
        <v>44869.24</v>
      </c>
    </row>
    <row r="9" spans="1:10" s="746" customFormat="1" ht="18" customHeight="1">
      <c r="A9" s="753" t="s">
        <v>88</v>
      </c>
      <c r="B9" s="751">
        <v>44</v>
      </c>
      <c r="C9" s="752">
        <v>27991.52</v>
      </c>
      <c r="D9" s="751">
        <v>79</v>
      </c>
      <c r="E9" s="752">
        <v>19510.740000000002</v>
      </c>
      <c r="F9" s="751">
        <v>9</v>
      </c>
      <c r="G9" s="749">
        <v>21365.62</v>
      </c>
      <c r="H9" s="750">
        <v>132</v>
      </c>
      <c r="I9" s="749">
        <v>68867.88</v>
      </c>
    </row>
    <row r="10" spans="1:10" s="746" customFormat="1" ht="18" customHeight="1">
      <c r="A10" s="753" t="s">
        <v>89</v>
      </c>
      <c r="B10" s="751">
        <v>32</v>
      </c>
      <c r="C10" s="752">
        <v>23862.38</v>
      </c>
      <c r="D10" s="751">
        <v>77</v>
      </c>
      <c r="E10" s="752">
        <v>13234.48</v>
      </c>
      <c r="F10" s="751">
        <v>8</v>
      </c>
      <c r="G10" s="749">
        <v>7782</v>
      </c>
      <c r="H10" s="750">
        <v>117</v>
      </c>
      <c r="I10" s="749">
        <f>G10+E10+C10</f>
        <v>44878.86</v>
      </c>
    </row>
    <row r="11" spans="1:10" s="746" customFormat="1" ht="18" customHeight="1">
      <c r="A11" s="753" t="s">
        <v>185</v>
      </c>
      <c r="B11" s="751">
        <v>33</v>
      </c>
      <c r="C11" s="752">
        <v>16749.198700000001</v>
      </c>
      <c r="D11" s="751">
        <v>131</v>
      </c>
      <c r="E11" s="752">
        <v>28420.8603535</v>
      </c>
      <c r="F11" s="751">
        <v>19</v>
      </c>
      <c r="G11" s="749">
        <v>37917.659700000004</v>
      </c>
      <c r="H11" s="750">
        <v>183</v>
      </c>
      <c r="I11" s="749">
        <v>83087.718753500012</v>
      </c>
    </row>
    <row r="12" spans="1:10" s="746" customFormat="1" ht="18" customHeight="1">
      <c r="A12" s="753" t="s">
        <v>240</v>
      </c>
      <c r="B12" s="751">
        <v>18</v>
      </c>
      <c r="C12" s="752">
        <v>8919.6288999999997</v>
      </c>
      <c r="D12" s="751">
        <v>91</v>
      </c>
      <c r="E12" s="752">
        <v>12552</v>
      </c>
      <c r="F12" s="751">
        <v>5</v>
      </c>
      <c r="G12" s="749">
        <v>13227.4</v>
      </c>
      <c r="H12" s="750">
        <v>114</v>
      </c>
      <c r="I12" s="749">
        <v>34699</v>
      </c>
    </row>
    <row r="13" spans="1:10" s="746" customFormat="1" ht="15" customHeight="1">
      <c r="A13" s="1247" t="s">
        <v>353</v>
      </c>
      <c r="B13" s="1247"/>
      <c r="C13" s="1247"/>
      <c r="E13" s="747"/>
      <c r="H13" s="748"/>
      <c r="I13" s="747"/>
    </row>
    <row r="14" spans="1:10" s="746" customFormat="1" ht="13.5" customHeight="1">
      <c r="A14" s="1248" t="s">
        <v>849</v>
      </c>
      <c r="B14" s="1248"/>
    </row>
    <row r="15" spans="1:10">
      <c r="C15" s="745"/>
      <c r="H15" s="744"/>
      <c r="I15" s="743"/>
    </row>
    <row r="17" ht="0.75" customHeight="1"/>
  </sheetData>
  <mergeCells count="8">
    <mergeCell ref="A13:C13"/>
    <mergeCell ref="A14:B14"/>
    <mergeCell ref="A1:I1"/>
    <mergeCell ref="A2:A3"/>
    <mergeCell ref="B2:C2"/>
    <mergeCell ref="D2:E2"/>
    <mergeCell ref="F2:G2"/>
    <mergeCell ref="H2:I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zoomScaleNormal="100" workbookViewId="0">
      <selection activeCell="H7" sqref="H7"/>
    </sheetView>
  </sheetViews>
  <sheetFormatPr defaultColWidth="9.140625" defaultRowHeight="15"/>
  <cols>
    <col min="1" max="1" width="14.5703125" style="742" bestFit="1" customWidth="1"/>
    <col min="2" max="2" width="14.85546875" style="742" bestFit="1" customWidth="1"/>
    <col min="3" max="3" width="12.42578125" style="742" customWidth="1"/>
    <col min="4" max="4" width="9.42578125" style="742" customWidth="1"/>
    <col min="5" max="5" width="10.42578125" style="742" customWidth="1"/>
    <col min="6" max="6" width="8.85546875" style="742" bestFit="1" customWidth="1"/>
    <col min="7" max="7" width="8.5703125" style="742" customWidth="1"/>
    <col min="8" max="8" width="9.85546875" style="742" bestFit="1" customWidth="1"/>
    <col min="9" max="9" width="10.140625" style="742" customWidth="1"/>
    <col min="10" max="10" width="9.140625" style="742" customWidth="1"/>
    <col min="11" max="11" width="12.5703125" style="742" customWidth="1"/>
    <col min="12" max="17" width="9.140625" style="742"/>
    <col min="18" max="18" width="6" style="742" bestFit="1" customWidth="1"/>
    <col min="19" max="19" width="9.5703125" style="742" bestFit="1" customWidth="1"/>
    <col min="20" max="16384" width="9.140625" style="742"/>
  </cols>
  <sheetData>
    <row r="1" spans="1:22" ht="15" customHeight="1">
      <c r="A1" s="1255" t="s">
        <v>839</v>
      </c>
      <c r="B1" s="1255"/>
      <c r="C1" s="1255"/>
      <c r="D1" s="1255"/>
      <c r="E1" s="1255"/>
      <c r="F1" s="1255"/>
      <c r="G1" s="1255"/>
      <c r="H1" s="1255"/>
      <c r="I1" s="1255"/>
    </row>
    <row r="2" spans="1:22" s="746" customFormat="1" ht="18" customHeight="1">
      <c r="A2" s="1256" t="s">
        <v>59</v>
      </c>
      <c r="B2" s="1252" t="s">
        <v>249</v>
      </c>
      <c r="C2" s="1253"/>
      <c r="D2" s="1252" t="s">
        <v>250</v>
      </c>
      <c r="E2" s="1253"/>
      <c r="F2" s="1252" t="s">
        <v>251</v>
      </c>
      <c r="G2" s="1258"/>
      <c r="H2" s="1259" t="s">
        <v>12</v>
      </c>
      <c r="I2" s="1260"/>
    </row>
    <row r="3" spans="1:22" s="746" customFormat="1" ht="54.75" customHeight="1">
      <c r="A3" s="1257"/>
      <c r="B3" s="1039" t="s">
        <v>1241</v>
      </c>
      <c r="C3" s="1039" t="s">
        <v>632</v>
      </c>
      <c r="D3" s="1039" t="s">
        <v>1241</v>
      </c>
      <c r="E3" s="1039" t="s">
        <v>632</v>
      </c>
      <c r="F3" s="1039" t="s">
        <v>1241</v>
      </c>
      <c r="G3" s="1039" t="s">
        <v>632</v>
      </c>
      <c r="H3" s="1066" t="s">
        <v>1241</v>
      </c>
      <c r="I3" s="1039" t="s">
        <v>632</v>
      </c>
    </row>
    <row r="4" spans="1:22" s="759" customFormat="1" ht="18" customHeight="1">
      <c r="A4" s="1063" t="s">
        <v>0</v>
      </c>
      <c r="B4" s="1064">
        <v>72601</v>
      </c>
      <c r="C4" s="1064">
        <v>170217</v>
      </c>
      <c r="D4" s="1064">
        <v>63944</v>
      </c>
      <c r="E4" s="1064">
        <v>1267415</v>
      </c>
      <c r="F4" s="1065">
        <v>0</v>
      </c>
      <c r="G4" s="1065">
        <v>0</v>
      </c>
      <c r="H4" s="1064">
        <v>136545</v>
      </c>
      <c r="I4" s="1064">
        <v>1437633</v>
      </c>
      <c r="K4" s="746"/>
      <c r="L4" s="746"/>
      <c r="M4" s="746"/>
      <c r="N4" s="746"/>
      <c r="O4" s="746"/>
      <c r="P4" s="746"/>
      <c r="Q4" s="746"/>
      <c r="R4" s="746"/>
      <c r="S4" s="746"/>
      <c r="T4" s="746"/>
      <c r="U4" s="746"/>
      <c r="V4" s="746"/>
    </row>
    <row r="5" spans="1:22" s="759" customFormat="1" ht="18" customHeight="1">
      <c r="A5" s="1063" t="s">
        <v>1</v>
      </c>
      <c r="B5" s="1062">
        <f t="shared" ref="B5:I5" si="0">SUM(B6:B12)</f>
        <v>68987</v>
      </c>
      <c r="C5" s="1062">
        <f t="shared" si="0"/>
        <v>116469.74</v>
      </c>
      <c r="D5" s="1062">
        <f t="shared" si="0"/>
        <v>39563</v>
      </c>
      <c r="E5" s="1062">
        <f t="shared" si="0"/>
        <v>560553.67999999993</v>
      </c>
      <c r="F5" s="1062">
        <f t="shared" si="0"/>
        <v>0</v>
      </c>
      <c r="G5" s="1062">
        <f t="shared" si="0"/>
        <v>0</v>
      </c>
      <c r="H5" s="1062">
        <f t="shared" si="0"/>
        <v>108550</v>
      </c>
      <c r="I5" s="1062">
        <f t="shared" si="0"/>
        <v>677023.42</v>
      </c>
      <c r="K5" s="746"/>
      <c r="L5" s="746"/>
      <c r="M5" s="746"/>
      <c r="N5" s="746"/>
      <c r="O5" s="746"/>
      <c r="P5" s="746"/>
      <c r="Q5" s="746"/>
      <c r="R5" s="746"/>
      <c r="S5" s="746"/>
      <c r="T5" s="746"/>
      <c r="U5" s="746"/>
      <c r="V5" s="746"/>
    </row>
    <row r="6" spans="1:22" s="746" customFormat="1" ht="18" customHeight="1">
      <c r="A6" s="1061">
        <v>44652</v>
      </c>
      <c r="B6" s="1059">
        <v>7996</v>
      </c>
      <c r="C6" s="1059">
        <v>15247</v>
      </c>
      <c r="D6" s="1059">
        <v>5121</v>
      </c>
      <c r="E6" s="1059">
        <v>70706</v>
      </c>
      <c r="F6" s="1060">
        <v>0</v>
      </c>
      <c r="G6" s="1060">
        <v>0</v>
      </c>
      <c r="H6" s="1059">
        <v>13117</v>
      </c>
      <c r="I6" s="1059">
        <v>85953</v>
      </c>
    </row>
    <row r="7" spans="1:22" s="746" customFormat="1" ht="18" customHeight="1">
      <c r="A7" s="1061">
        <v>44682</v>
      </c>
      <c r="B7" s="1059">
        <v>8182</v>
      </c>
      <c r="C7" s="1059">
        <v>15595</v>
      </c>
      <c r="D7" s="1059">
        <v>5171</v>
      </c>
      <c r="E7" s="1059">
        <v>68049</v>
      </c>
      <c r="F7" s="1060">
        <v>0</v>
      </c>
      <c r="G7" s="1060">
        <v>0</v>
      </c>
      <c r="H7" s="1059">
        <v>13353</v>
      </c>
      <c r="I7" s="1059">
        <v>83644</v>
      </c>
    </row>
    <row r="8" spans="1:22" s="746" customFormat="1" ht="18" customHeight="1">
      <c r="A8" s="1061">
        <v>44713</v>
      </c>
      <c r="B8" s="1059">
        <v>10131</v>
      </c>
      <c r="C8" s="1059">
        <v>17644</v>
      </c>
      <c r="D8" s="1059">
        <v>6008</v>
      </c>
      <c r="E8" s="1059">
        <v>74457</v>
      </c>
      <c r="F8" s="1060">
        <v>0</v>
      </c>
      <c r="G8" s="1060">
        <v>0</v>
      </c>
      <c r="H8" s="1059">
        <v>16139</v>
      </c>
      <c r="I8" s="1059">
        <v>92101</v>
      </c>
    </row>
    <row r="9" spans="1:22" s="746" customFormat="1" ht="18" customHeight="1">
      <c r="A9" s="1061">
        <v>44743</v>
      </c>
      <c r="B9" s="1059">
        <v>11023</v>
      </c>
      <c r="C9" s="1059">
        <v>17733</v>
      </c>
      <c r="D9" s="1059">
        <v>6299</v>
      </c>
      <c r="E9" s="1059">
        <v>93326</v>
      </c>
      <c r="F9" s="1060">
        <v>0</v>
      </c>
      <c r="G9" s="1060">
        <v>0</v>
      </c>
      <c r="H9" s="1059">
        <v>17322</v>
      </c>
      <c r="I9" s="1059">
        <v>111059</v>
      </c>
    </row>
    <row r="10" spans="1:22" s="746" customFormat="1" ht="18" customHeight="1">
      <c r="A10" s="1061">
        <v>44774</v>
      </c>
      <c r="B10" s="1059">
        <v>10474</v>
      </c>
      <c r="C10" s="1059">
        <v>17106</v>
      </c>
      <c r="D10" s="1059">
        <v>5667</v>
      </c>
      <c r="E10" s="1059">
        <v>100628</v>
      </c>
      <c r="F10" s="1060">
        <v>0</v>
      </c>
      <c r="G10" s="1060">
        <v>0</v>
      </c>
      <c r="H10" s="1059">
        <v>16141</v>
      </c>
      <c r="I10" s="1059">
        <v>117734</v>
      </c>
    </row>
    <row r="11" spans="1:22" s="746" customFormat="1" ht="18" customHeight="1">
      <c r="A11" s="1061">
        <v>44805</v>
      </c>
      <c r="B11" s="1059">
        <v>11939</v>
      </c>
      <c r="C11" s="1059">
        <v>19250.8</v>
      </c>
      <c r="D11" s="1059">
        <v>6566</v>
      </c>
      <c r="E11" s="1059">
        <v>101132.24</v>
      </c>
      <c r="F11" s="1060">
        <v>0</v>
      </c>
      <c r="G11" s="1060">
        <v>0</v>
      </c>
      <c r="H11" s="1059">
        <v>18505</v>
      </c>
      <c r="I11" s="1059">
        <v>120383.04000000001</v>
      </c>
    </row>
    <row r="12" spans="1:22" s="746" customFormat="1" ht="18" customHeight="1">
      <c r="A12" s="1061">
        <v>44835</v>
      </c>
      <c r="B12" s="1059">
        <v>9242</v>
      </c>
      <c r="C12" s="1059">
        <v>13893.94</v>
      </c>
      <c r="D12" s="1059">
        <v>4731</v>
      </c>
      <c r="E12" s="1059">
        <v>52255.44</v>
      </c>
      <c r="F12" s="1060">
        <v>0</v>
      </c>
      <c r="G12" s="1060">
        <v>0</v>
      </c>
      <c r="H12" s="1059">
        <v>13973</v>
      </c>
      <c r="I12" s="1059">
        <v>66149.38</v>
      </c>
    </row>
    <row r="13" spans="1:22" s="746" customFormat="1" ht="18" customHeight="1">
      <c r="A13" s="803" t="s">
        <v>1292</v>
      </c>
      <c r="B13" s="802"/>
      <c r="C13" s="802"/>
      <c r="D13" s="802"/>
      <c r="E13" s="802"/>
      <c r="F13" s="1058"/>
      <c r="G13" s="1058"/>
      <c r="H13" s="802"/>
      <c r="I13" s="786"/>
    </row>
    <row r="14" spans="1:22" s="746" customFormat="1" ht="18" customHeight="1">
      <c r="A14" s="803"/>
      <c r="B14" s="802"/>
      <c r="C14" s="802"/>
      <c r="D14" s="802"/>
      <c r="E14" s="802"/>
      <c r="F14" s="1058"/>
      <c r="G14" s="1058"/>
      <c r="H14" s="802"/>
      <c r="I14" s="786"/>
    </row>
    <row r="15" spans="1:22" s="746" customFormat="1" ht="18.75" customHeight="1">
      <c r="A15" s="1247" t="s">
        <v>353</v>
      </c>
      <c r="B15" s="1247"/>
      <c r="C15" s="1254"/>
    </row>
    <row r="16" spans="1:22" s="746" customFormat="1" ht="18" customHeight="1">
      <c r="A16" s="1248" t="s">
        <v>87</v>
      </c>
      <c r="B16" s="1248"/>
    </row>
    <row r="17" spans="2:9">
      <c r="B17" s="767"/>
      <c r="C17" s="767"/>
      <c r="D17" s="767"/>
      <c r="E17" s="767"/>
      <c r="F17" s="767"/>
      <c r="G17" s="767"/>
      <c r="H17" s="767"/>
      <c r="I17" s="767"/>
    </row>
    <row r="18" spans="2:9">
      <c r="B18" s="745"/>
      <c r="C18" s="745"/>
      <c r="D18" s="745"/>
      <c r="E18" s="1057"/>
      <c r="F18" s="745"/>
      <c r="G18" s="745"/>
      <c r="H18" s="745"/>
      <c r="I18" s="745"/>
    </row>
    <row r="19" spans="2:9">
      <c r="B19" s="792"/>
      <c r="C19" s="792"/>
      <c r="D19" s="792"/>
      <c r="E19" s="792"/>
      <c r="F19" s="792"/>
      <c r="G19" s="792"/>
      <c r="H19" s="792"/>
      <c r="I19" s="792"/>
    </row>
  </sheetData>
  <mergeCells count="8">
    <mergeCell ref="A15:C15"/>
    <mergeCell ref="A16:B16"/>
    <mergeCell ref="A1:I1"/>
    <mergeCell ref="A2:A3"/>
    <mergeCell ref="B2:C2"/>
    <mergeCell ref="D2:E2"/>
    <mergeCell ref="F2:G2"/>
    <mergeCell ref="H2:I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zoomScaleNormal="100" workbookViewId="0">
      <selection activeCell="G10" sqref="G10"/>
    </sheetView>
  </sheetViews>
  <sheetFormatPr defaultColWidth="9.140625" defaultRowHeight="15"/>
  <cols>
    <col min="1" max="1" width="10.5703125" style="742" bestFit="1" customWidth="1"/>
    <col min="2" max="13" width="14.5703125" style="742" bestFit="1" customWidth="1"/>
    <col min="14" max="14" width="5.42578125" style="742" bestFit="1" customWidth="1"/>
    <col min="15" max="16384" width="9.140625" style="742"/>
  </cols>
  <sheetData>
    <row r="1" spans="1:15" ht="16.5" customHeight="1">
      <c r="A1" s="1255" t="s">
        <v>861</v>
      </c>
      <c r="B1" s="1255"/>
      <c r="C1" s="1255"/>
      <c r="D1" s="1255"/>
      <c r="E1" s="1255"/>
      <c r="F1" s="1255"/>
      <c r="G1" s="1255"/>
      <c r="H1" s="1255"/>
      <c r="I1" s="1255"/>
      <c r="J1" s="1255"/>
      <c r="K1" s="1255"/>
      <c r="L1" s="1255"/>
      <c r="M1" s="1255"/>
    </row>
    <row r="2" spans="1:15" s="746" customFormat="1" ht="18" customHeight="1">
      <c r="A2" s="1261" t="s">
        <v>860</v>
      </c>
      <c r="B2" s="1252" t="s">
        <v>859</v>
      </c>
      <c r="C2" s="1258"/>
      <c r="D2" s="1258"/>
      <c r="E2" s="1258"/>
      <c r="F2" s="1258"/>
      <c r="G2" s="1258"/>
      <c r="H2" s="1258"/>
      <c r="I2" s="1253"/>
      <c r="J2" s="1263" t="s">
        <v>858</v>
      </c>
      <c r="K2" s="1264"/>
      <c r="L2" s="1263" t="s">
        <v>12</v>
      </c>
      <c r="M2" s="1264"/>
    </row>
    <row r="3" spans="1:15" s="746" customFormat="1" ht="18" customHeight="1">
      <c r="A3" s="1262"/>
      <c r="B3" s="1252" t="s">
        <v>857</v>
      </c>
      <c r="C3" s="1253"/>
      <c r="D3" s="1252" t="s">
        <v>856</v>
      </c>
      <c r="E3" s="1253"/>
      <c r="F3" s="1252" t="s">
        <v>855</v>
      </c>
      <c r="G3" s="1253"/>
      <c r="H3" s="1252" t="s">
        <v>854</v>
      </c>
      <c r="I3" s="1253"/>
      <c r="J3" s="1265"/>
      <c r="K3" s="1266"/>
      <c r="L3" s="1265"/>
      <c r="M3" s="1266"/>
    </row>
    <row r="4" spans="1:15" s="746" customFormat="1" ht="27" customHeight="1">
      <c r="A4" s="763" t="s">
        <v>853</v>
      </c>
      <c r="B4" s="766" t="s">
        <v>31</v>
      </c>
      <c r="C4" s="766" t="s">
        <v>32</v>
      </c>
      <c r="D4" s="766" t="s">
        <v>31</v>
      </c>
      <c r="E4" s="766" t="s">
        <v>32</v>
      </c>
      <c r="F4" s="766" t="s">
        <v>31</v>
      </c>
      <c r="G4" s="766" t="s">
        <v>32</v>
      </c>
      <c r="H4" s="766" t="s">
        <v>31</v>
      </c>
      <c r="I4" s="766" t="s">
        <v>32</v>
      </c>
      <c r="J4" s="766" t="s">
        <v>31</v>
      </c>
      <c r="K4" s="766" t="s">
        <v>32</v>
      </c>
      <c r="L4" s="766" t="s">
        <v>31</v>
      </c>
      <c r="M4" s="766" t="s">
        <v>32</v>
      </c>
    </row>
    <row r="5" spans="1:15" s="759" customFormat="1" ht="18" customHeight="1">
      <c r="A5" s="763" t="s">
        <v>0</v>
      </c>
      <c r="B5" s="765">
        <v>278</v>
      </c>
      <c r="C5" s="774">
        <v>1797829.2400000002</v>
      </c>
      <c r="D5" s="765">
        <v>358</v>
      </c>
      <c r="E5" s="774">
        <v>347376.79</v>
      </c>
      <c r="F5" s="765">
        <v>297</v>
      </c>
      <c r="G5" s="765">
        <v>63824.909999999996</v>
      </c>
      <c r="H5" s="765">
        <v>236</v>
      </c>
      <c r="I5" s="765">
        <v>35894.17</v>
      </c>
      <c r="J5" s="765">
        <v>66</v>
      </c>
      <c r="K5" s="765">
        <v>10536.828999999989</v>
      </c>
      <c r="L5" s="773">
        <v>1235</v>
      </c>
      <c r="M5" s="774">
        <v>2255461.9189999998</v>
      </c>
    </row>
    <row r="6" spans="1:15" s="771" customFormat="1" ht="18" customHeight="1">
      <c r="A6" s="775" t="s">
        <v>1</v>
      </c>
      <c r="B6" s="765">
        <v>140</v>
      </c>
      <c r="C6" s="774">
        <v>565092</v>
      </c>
      <c r="D6" s="765">
        <v>206</v>
      </c>
      <c r="E6" s="774">
        <v>205310</v>
      </c>
      <c r="F6" s="765">
        <v>245</v>
      </c>
      <c r="G6" s="765">
        <v>48924</v>
      </c>
      <c r="H6" s="765">
        <v>127</v>
      </c>
      <c r="I6" s="765">
        <v>11836</v>
      </c>
      <c r="J6" s="765">
        <v>41</v>
      </c>
      <c r="K6" s="765">
        <v>13180</v>
      </c>
      <c r="L6" s="773">
        <v>759</v>
      </c>
      <c r="M6" s="764">
        <v>844341</v>
      </c>
      <c r="N6" s="772"/>
      <c r="O6" s="772"/>
    </row>
    <row r="7" spans="1:15" s="746" customFormat="1" ht="18" customHeight="1">
      <c r="A7" s="758" t="s">
        <v>83</v>
      </c>
      <c r="B7" s="757">
        <v>12</v>
      </c>
      <c r="C7" s="754">
        <v>30385.81</v>
      </c>
      <c r="D7" s="757">
        <v>24</v>
      </c>
      <c r="E7" s="757">
        <v>36488.080000000002</v>
      </c>
      <c r="F7" s="757">
        <v>28</v>
      </c>
      <c r="G7" s="757">
        <v>4564.34</v>
      </c>
      <c r="H7" s="757">
        <v>13</v>
      </c>
      <c r="I7" s="757">
        <v>1788.57</v>
      </c>
      <c r="J7" s="757">
        <v>3</v>
      </c>
      <c r="K7" s="757">
        <v>141.80000000000001</v>
      </c>
      <c r="L7" s="757">
        <v>80</v>
      </c>
      <c r="M7" s="754">
        <v>73368.600000000006</v>
      </c>
      <c r="N7" s="747"/>
      <c r="O7" s="747"/>
    </row>
    <row r="8" spans="1:15" s="746" customFormat="1" ht="18" customHeight="1">
      <c r="A8" s="770" t="s">
        <v>84</v>
      </c>
      <c r="B8" s="769">
        <v>24</v>
      </c>
      <c r="C8" s="768">
        <v>266517.15999999997</v>
      </c>
      <c r="D8" s="769">
        <v>28</v>
      </c>
      <c r="E8" s="769">
        <v>32946.49</v>
      </c>
      <c r="F8" s="769">
        <v>22</v>
      </c>
      <c r="G8" s="769">
        <v>7604.02</v>
      </c>
      <c r="H8" s="769">
        <v>13</v>
      </c>
      <c r="I8" s="769">
        <v>2292.44</v>
      </c>
      <c r="J8" s="769">
        <v>5</v>
      </c>
      <c r="K8" s="769">
        <v>1591.88</v>
      </c>
      <c r="L8" s="769">
        <v>92</v>
      </c>
      <c r="M8" s="768">
        <v>310951.99</v>
      </c>
      <c r="N8" s="747"/>
      <c r="O8" s="747"/>
    </row>
    <row r="9" spans="1:15" s="746" customFormat="1" ht="18" customHeight="1">
      <c r="A9" s="770" t="s">
        <v>85</v>
      </c>
      <c r="B9" s="769">
        <v>11</v>
      </c>
      <c r="C9" s="768">
        <v>62576.67</v>
      </c>
      <c r="D9" s="769">
        <v>21</v>
      </c>
      <c r="E9" s="769">
        <v>38114.94</v>
      </c>
      <c r="F9" s="769">
        <v>31</v>
      </c>
      <c r="G9" s="769">
        <v>4032.33</v>
      </c>
      <c r="H9" s="769">
        <v>23</v>
      </c>
      <c r="I9" s="769">
        <v>1649.01</v>
      </c>
      <c r="J9" s="769">
        <v>7</v>
      </c>
      <c r="K9" s="769">
        <v>2486.4</v>
      </c>
      <c r="L9" s="769">
        <v>93</v>
      </c>
      <c r="M9" s="768">
        <v>108859.35</v>
      </c>
      <c r="N9" s="747"/>
      <c r="O9" s="747"/>
    </row>
    <row r="10" spans="1:15" s="746" customFormat="1" ht="18" customHeight="1">
      <c r="A10" s="770" t="s">
        <v>88</v>
      </c>
      <c r="B10" s="769">
        <v>16</v>
      </c>
      <c r="C10" s="768">
        <v>36661.160000000003</v>
      </c>
      <c r="D10" s="769">
        <v>24</v>
      </c>
      <c r="E10" s="769">
        <v>29444.15</v>
      </c>
      <c r="F10" s="769">
        <v>30</v>
      </c>
      <c r="G10" s="769">
        <v>2661.6</v>
      </c>
      <c r="H10" s="769">
        <v>11</v>
      </c>
      <c r="I10" s="769">
        <v>641.77</v>
      </c>
      <c r="J10" s="769">
        <v>3</v>
      </c>
      <c r="K10" s="769">
        <v>143.06</v>
      </c>
      <c r="L10" s="769">
        <v>84</v>
      </c>
      <c r="M10" s="768">
        <v>69551.740000000005</v>
      </c>
      <c r="N10" s="747"/>
      <c r="O10" s="747"/>
    </row>
    <row r="11" spans="1:15" s="746" customFormat="1" ht="18" customHeight="1">
      <c r="A11" s="770" t="s">
        <v>89</v>
      </c>
      <c r="B11" s="769">
        <v>25</v>
      </c>
      <c r="C11" s="768">
        <v>91529.279999999999</v>
      </c>
      <c r="D11" s="769">
        <v>30</v>
      </c>
      <c r="E11" s="769">
        <v>33173.82</v>
      </c>
      <c r="F11" s="769">
        <v>35</v>
      </c>
      <c r="G11" s="769">
        <v>3940.06</v>
      </c>
      <c r="H11" s="769">
        <v>17</v>
      </c>
      <c r="I11" s="769">
        <v>1344.77</v>
      </c>
      <c r="J11" s="769">
        <v>7</v>
      </c>
      <c r="K11" s="769">
        <v>5109.2</v>
      </c>
      <c r="L11" s="769">
        <v>114</v>
      </c>
      <c r="M11" s="768">
        <v>135097.1</v>
      </c>
      <c r="N11" s="747"/>
      <c r="O11" s="747"/>
    </row>
    <row r="12" spans="1:15" s="746" customFormat="1" ht="18" customHeight="1">
      <c r="A12" s="770" t="s">
        <v>185</v>
      </c>
      <c r="B12" s="769">
        <v>36</v>
      </c>
      <c r="C12" s="768">
        <v>11578</v>
      </c>
      <c r="D12" s="769">
        <v>46</v>
      </c>
      <c r="E12" s="769">
        <v>26656.35</v>
      </c>
      <c r="F12" s="769">
        <v>57</v>
      </c>
      <c r="G12" s="769">
        <v>8442.35</v>
      </c>
      <c r="H12" s="769">
        <v>31</v>
      </c>
      <c r="I12" s="769">
        <v>2845.28</v>
      </c>
      <c r="J12" s="769">
        <v>11</v>
      </c>
      <c r="K12" s="769">
        <v>3123.51</v>
      </c>
      <c r="L12" s="769">
        <v>181</v>
      </c>
      <c r="M12" s="768">
        <v>52645</v>
      </c>
      <c r="N12" s="747"/>
      <c r="O12" s="747"/>
    </row>
    <row r="13" spans="1:15" s="746" customFormat="1" ht="18" customHeight="1">
      <c r="A13" s="770" t="s">
        <v>240</v>
      </c>
      <c r="B13" s="769">
        <v>16</v>
      </c>
      <c r="C13" s="768">
        <v>65843.899999999994</v>
      </c>
      <c r="D13" s="769">
        <v>33</v>
      </c>
      <c r="E13" s="769">
        <v>8485.8799999999992</v>
      </c>
      <c r="F13" s="769">
        <v>42</v>
      </c>
      <c r="G13" s="769">
        <v>17678.93</v>
      </c>
      <c r="H13" s="769">
        <v>19</v>
      </c>
      <c r="I13" s="769">
        <v>1274</v>
      </c>
      <c r="J13" s="769">
        <v>5</v>
      </c>
      <c r="K13" s="769">
        <v>584.38</v>
      </c>
      <c r="L13" s="769">
        <v>115</v>
      </c>
      <c r="M13" s="768">
        <v>93867.1</v>
      </c>
      <c r="N13" s="747"/>
      <c r="O13" s="747"/>
    </row>
    <row r="14" spans="1:15" s="746" customFormat="1" ht="15" customHeight="1">
      <c r="A14" s="1248" t="s">
        <v>353</v>
      </c>
      <c r="B14" s="1248"/>
      <c r="C14" s="1248"/>
      <c r="D14" s="1248"/>
      <c r="E14" s="1248"/>
      <c r="F14" s="1248"/>
      <c r="G14" s="1248"/>
      <c r="H14" s="1248"/>
      <c r="I14" s="1248"/>
      <c r="J14" s="1248"/>
      <c r="K14" s="1248"/>
    </row>
    <row r="15" spans="1:15" s="746" customFormat="1" ht="15" customHeight="1">
      <c r="A15" s="1037" t="s">
        <v>852</v>
      </c>
      <c r="B15" s="1037"/>
      <c r="C15" s="1037"/>
      <c r="D15" s="1037"/>
      <c r="E15" s="1037"/>
      <c r="F15" s="1037"/>
      <c r="G15" s="1037"/>
      <c r="H15" s="1037"/>
      <c r="I15" s="1037"/>
      <c r="J15" s="1037"/>
      <c r="K15" s="1037"/>
    </row>
    <row r="16" spans="1:15" s="746" customFormat="1" ht="13.5" customHeight="1">
      <c r="A16" s="1248" t="s">
        <v>851</v>
      </c>
      <c r="B16" s="1248"/>
      <c r="C16" s="1248"/>
      <c r="D16" s="1248"/>
      <c r="E16" s="1248"/>
      <c r="F16" s="1248"/>
    </row>
    <row r="17" spans="2:13">
      <c r="B17" s="745"/>
      <c r="C17" s="745"/>
      <c r="D17" s="745"/>
      <c r="E17" s="745"/>
      <c r="F17" s="745"/>
      <c r="G17" s="745"/>
      <c r="H17" s="745"/>
      <c r="I17" s="745"/>
      <c r="J17" s="745"/>
      <c r="K17" s="745"/>
      <c r="L17" s="745"/>
      <c r="M17" s="745"/>
    </row>
    <row r="26" spans="2:13">
      <c r="C26" s="767"/>
      <c r="D26" s="767"/>
      <c r="E26" s="767"/>
      <c r="F26" s="767"/>
      <c r="G26" s="767"/>
      <c r="H26" s="767"/>
      <c r="I26" s="767"/>
      <c r="J26" s="767"/>
      <c r="K26" s="767"/>
      <c r="L26" s="767"/>
      <c r="M26" s="767"/>
    </row>
  </sheetData>
  <mergeCells count="11">
    <mergeCell ref="H3:I3"/>
    <mergeCell ref="A14:K14"/>
    <mergeCell ref="A16:F16"/>
    <mergeCell ref="A1:M1"/>
    <mergeCell ref="A2:A3"/>
    <mergeCell ref="B2:I2"/>
    <mergeCell ref="J2:K3"/>
    <mergeCell ref="L2:M3"/>
    <mergeCell ref="B3:C3"/>
    <mergeCell ref="D3:E3"/>
    <mergeCell ref="F3:G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zoomScaleNormal="100" workbookViewId="0">
      <selection activeCell="F18" sqref="F18"/>
    </sheetView>
  </sheetViews>
  <sheetFormatPr defaultColWidth="9.140625" defaultRowHeight="15"/>
  <cols>
    <col min="1" max="11" width="14.5703125" style="742" bestFit="1" customWidth="1"/>
    <col min="12" max="12" width="5.42578125" style="742" bestFit="1" customWidth="1"/>
    <col min="13" max="16384" width="9.140625" style="742"/>
  </cols>
  <sheetData>
    <row r="1" spans="1:11" ht="19.5" customHeight="1">
      <c r="A1" s="1255" t="s">
        <v>868</v>
      </c>
      <c r="B1" s="1255"/>
      <c r="C1" s="1255"/>
      <c r="D1" s="1255"/>
      <c r="E1" s="1255"/>
      <c r="F1" s="1255"/>
      <c r="G1" s="1255"/>
      <c r="H1" s="1255"/>
      <c r="I1" s="1255"/>
      <c r="J1" s="1255"/>
      <c r="K1" s="1255"/>
    </row>
    <row r="2" spans="1:11" s="746" customFormat="1" ht="18" customHeight="1">
      <c r="A2" s="784" t="s">
        <v>860</v>
      </c>
      <c r="B2" s="1267" t="s">
        <v>867</v>
      </c>
      <c r="C2" s="1268"/>
      <c r="D2" s="1267" t="s">
        <v>866</v>
      </c>
      <c r="E2" s="1268"/>
      <c r="F2" s="1267" t="s">
        <v>865</v>
      </c>
      <c r="G2" s="1268"/>
      <c r="H2" s="1252" t="s">
        <v>864</v>
      </c>
      <c r="I2" s="1253"/>
      <c r="J2" s="1267" t="s">
        <v>863</v>
      </c>
      <c r="K2" s="1268"/>
    </row>
    <row r="3" spans="1:11" s="746" customFormat="1" ht="27" customHeight="1">
      <c r="A3" s="763" t="s">
        <v>853</v>
      </c>
      <c r="B3" s="766" t="s">
        <v>31</v>
      </c>
      <c r="C3" s="766" t="s">
        <v>32</v>
      </c>
      <c r="D3" s="766" t="s">
        <v>31</v>
      </c>
      <c r="E3" s="766" t="s">
        <v>32</v>
      </c>
      <c r="F3" s="766" t="s">
        <v>31</v>
      </c>
      <c r="G3" s="766" t="s">
        <v>32</v>
      </c>
      <c r="H3" s="766" t="s">
        <v>31</v>
      </c>
      <c r="I3" s="766" t="s">
        <v>32</v>
      </c>
      <c r="J3" s="766" t="s">
        <v>31</v>
      </c>
      <c r="K3" s="766" t="s">
        <v>32</v>
      </c>
    </row>
    <row r="4" spans="1:11" s="759" customFormat="1" ht="18" customHeight="1">
      <c r="A4" s="763" t="s">
        <v>0</v>
      </c>
      <c r="B4" s="765">
        <v>500</v>
      </c>
      <c r="C4" s="774">
        <v>308101.435</v>
      </c>
      <c r="D4" s="782">
        <v>240</v>
      </c>
      <c r="E4" s="773">
        <v>86912.209999999992</v>
      </c>
      <c r="F4" s="765">
        <v>7617</v>
      </c>
      <c r="G4" s="783">
        <v>16440487.530000001</v>
      </c>
      <c r="H4" s="765">
        <v>157</v>
      </c>
      <c r="I4" s="773">
        <v>91791.199999999983</v>
      </c>
      <c r="J4" s="765">
        <v>1200</v>
      </c>
      <c r="K4" s="774">
        <v>553043.49800000002</v>
      </c>
    </row>
    <row r="5" spans="1:11" s="759" customFormat="1" ht="18" customHeight="1">
      <c r="A5" s="775" t="s">
        <v>1</v>
      </c>
      <c r="B5" s="765">
        <v>313</v>
      </c>
      <c r="C5" s="765">
        <v>218462</v>
      </c>
      <c r="D5" s="782">
        <v>160</v>
      </c>
      <c r="E5" s="773">
        <v>88775</v>
      </c>
      <c r="F5" s="765">
        <v>2961</v>
      </c>
      <c r="G5" s="765">
        <v>7361650</v>
      </c>
      <c r="H5" s="765">
        <v>83</v>
      </c>
      <c r="I5" s="773">
        <v>23609</v>
      </c>
      <c r="J5" s="765">
        <v>583</v>
      </c>
      <c r="K5" s="774">
        <v>274415</v>
      </c>
    </row>
    <row r="6" spans="1:11" s="746" customFormat="1" ht="18" customHeight="1">
      <c r="A6" s="758" t="s">
        <v>83</v>
      </c>
      <c r="B6" s="779">
        <v>8</v>
      </c>
      <c r="C6" s="779">
        <v>2786.68</v>
      </c>
      <c r="D6" s="781">
        <v>4</v>
      </c>
      <c r="E6" s="779">
        <v>3730.5</v>
      </c>
      <c r="F6" s="779">
        <v>445</v>
      </c>
      <c r="G6" s="780">
        <v>1222231.72</v>
      </c>
      <c r="H6" s="779">
        <v>10</v>
      </c>
      <c r="I6" s="779">
        <v>1385</v>
      </c>
      <c r="J6" s="779">
        <v>83</v>
      </c>
      <c r="K6" s="754">
        <v>45730.27</v>
      </c>
    </row>
    <row r="7" spans="1:11" s="746" customFormat="1" ht="18" customHeight="1">
      <c r="A7" s="770" t="s">
        <v>84</v>
      </c>
      <c r="B7" s="776">
        <v>25</v>
      </c>
      <c r="C7" s="776">
        <v>3566.32</v>
      </c>
      <c r="D7" s="777">
        <v>8</v>
      </c>
      <c r="E7" s="776">
        <v>3203.4</v>
      </c>
      <c r="F7" s="776">
        <v>360</v>
      </c>
      <c r="G7" s="778">
        <v>1523730.06</v>
      </c>
      <c r="H7" s="776">
        <v>17</v>
      </c>
      <c r="I7" s="776">
        <v>14337.5</v>
      </c>
      <c r="J7" s="776">
        <v>89</v>
      </c>
      <c r="K7" s="768">
        <v>37907.467600000004</v>
      </c>
    </row>
    <row r="8" spans="1:11" s="746" customFormat="1" ht="18" customHeight="1">
      <c r="A8" s="770" t="s">
        <v>85</v>
      </c>
      <c r="B8" s="776">
        <v>61</v>
      </c>
      <c r="C8" s="776">
        <v>15227.29</v>
      </c>
      <c r="D8" s="777">
        <v>7</v>
      </c>
      <c r="E8" s="776">
        <v>1896.22</v>
      </c>
      <c r="F8" s="776">
        <v>400</v>
      </c>
      <c r="G8" s="778">
        <v>2313397.59</v>
      </c>
      <c r="H8" s="776">
        <v>4</v>
      </c>
      <c r="I8" s="776">
        <v>1464.3</v>
      </c>
      <c r="J8" s="776">
        <v>82</v>
      </c>
      <c r="K8" s="768">
        <v>17852.53</v>
      </c>
    </row>
    <row r="9" spans="1:11" s="746" customFormat="1" ht="18" customHeight="1">
      <c r="A9" s="770" t="s">
        <v>88</v>
      </c>
      <c r="B9" s="776">
        <v>30</v>
      </c>
      <c r="C9" s="776">
        <v>4346.47</v>
      </c>
      <c r="D9" s="777">
        <v>7</v>
      </c>
      <c r="E9" s="776">
        <v>625.57000000000005</v>
      </c>
      <c r="F9" s="776">
        <v>463</v>
      </c>
      <c r="G9" s="778">
        <v>561197.9</v>
      </c>
      <c r="H9" s="776">
        <v>2</v>
      </c>
      <c r="I9" s="776">
        <v>364</v>
      </c>
      <c r="J9" s="776">
        <v>91</v>
      </c>
      <c r="K9" s="768">
        <v>23084.84</v>
      </c>
    </row>
    <row r="10" spans="1:11" s="746" customFormat="1" ht="18" customHeight="1">
      <c r="A10" s="770" t="s">
        <v>89</v>
      </c>
      <c r="B10" s="776">
        <v>74</v>
      </c>
      <c r="C10" s="776">
        <v>53829.22</v>
      </c>
      <c r="D10" s="777">
        <v>62</v>
      </c>
      <c r="E10" s="776">
        <v>42127.18</v>
      </c>
      <c r="F10" s="776">
        <v>621</v>
      </c>
      <c r="G10" s="778">
        <v>1191796</v>
      </c>
      <c r="H10" s="776">
        <v>8</v>
      </c>
      <c r="I10" s="776">
        <v>3049.8</v>
      </c>
      <c r="J10" s="776">
        <v>134</v>
      </c>
      <c r="K10" s="768">
        <v>128462.3</v>
      </c>
    </row>
    <row r="11" spans="1:11" s="746" customFormat="1" ht="18" customHeight="1">
      <c r="A11" s="770" t="s">
        <v>185</v>
      </c>
      <c r="B11" s="776">
        <v>39</v>
      </c>
      <c r="C11" s="776">
        <v>116373</v>
      </c>
      <c r="D11" s="777">
        <v>48</v>
      </c>
      <c r="E11" s="776">
        <v>28791.35</v>
      </c>
      <c r="F11" s="776">
        <v>88</v>
      </c>
      <c r="G11" s="776">
        <v>20142.52</v>
      </c>
      <c r="H11" s="776">
        <v>31</v>
      </c>
      <c r="I11" s="776">
        <v>2765.28</v>
      </c>
      <c r="J11" s="776">
        <v>20</v>
      </c>
      <c r="K11" s="768">
        <v>6768.51</v>
      </c>
    </row>
    <row r="12" spans="1:11" s="746" customFormat="1" ht="18" customHeight="1">
      <c r="A12" s="770" t="s">
        <v>240</v>
      </c>
      <c r="B12" s="776">
        <v>76</v>
      </c>
      <c r="C12" s="776">
        <v>22332.78</v>
      </c>
      <c r="D12" s="777">
        <v>24</v>
      </c>
      <c r="E12" s="776">
        <v>8400.8700000000008</v>
      </c>
      <c r="F12" s="776">
        <v>584</v>
      </c>
      <c r="G12" s="776">
        <v>529154.23</v>
      </c>
      <c r="H12" s="776">
        <v>11</v>
      </c>
      <c r="I12" s="776">
        <v>243.44</v>
      </c>
      <c r="J12" s="776">
        <v>84</v>
      </c>
      <c r="K12" s="768">
        <v>14609</v>
      </c>
    </row>
    <row r="13" spans="1:11" s="746" customFormat="1" ht="18" customHeight="1">
      <c r="A13" s="1248" t="s">
        <v>862</v>
      </c>
      <c r="B13" s="1248"/>
      <c r="C13" s="1248"/>
      <c r="D13" s="1248"/>
      <c r="E13" s="1248"/>
      <c r="F13" s="1248"/>
      <c r="G13" s="1248"/>
      <c r="H13" s="1248"/>
      <c r="I13" s="1248"/>
      <c r="J13" s="1248"/>
      <c r="K13" s="1248"/>
    </row>
    <row r="14" spans="1:11" s="746" customFormat="1" ht="18" customHeight="1">
      <c r="A14" s="1037" t="s">
        <v>852</v>
      </c>
      <c r="B14" s="1037"/>
      <c r="C14" s="1037"/>
      <c r="D14" s="1037"/>
      <c r="E14" s="1037"/>
      <c r="F14" s="1037"/>
      <c r="G14" s="1037"/>
      <c r="H14" s="1037"/>
      <c r="I14" s="1037"/>
      <c r="J14" s="1037"/>
      <c r="K14" s="1037"/>
    </row>
    <row r="15" spans="1:11" s="746" customFormat="1" ht="19.5" customHeight="1">
      <c r="A15" s="1248" t="s">
        <v>851</v>
      </c>
      <c r="B15" s="1248"/>
      <c r="C15" s="1248"/>
      <c r="D15" s="1248"/>
      <c r="E15" s="1248"/>
      <c r="F15" s="1248"/>
      <c r="G15" s="1248"/>
      <c r="H15" s="1248"/>
      <c r="I15" s="1248"/>
      <c r="J15" s="1248"/>
      <c r="K15" s="1248"/>
    </row>
    <row r="16" spans="1:11">
      <c r="B16" s="745"/>
      <c r="C16" s="745"/>
      <c r="D16" s="745"/>
      <c r="E16" s="745"/>
      <c r="F16" s="745"/>
      <c r="G16" s="745"/>
      <c r="H16" s="745"/>
      <c r="I16" s="745"/>
      <c r="J16" s="745"/>
      <c r="K16" s="745"/>
    </row>
  </sheetData>
  <mergeCells count="8">
    <mergeCell ref="A13:K13"/>
    <mergeCell ref="A15:K15"/>
    <mergeCell ref="A1:K1"/>
    <mergeCell ref="B2:C2"/>
    <mergeCell ref="D2:E2"/>
    <mergeCell ref="F2:G2"/>
    <mergeCell ref="H2:I2"/>
    <mergeCell ref="J2:K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zoomScaleNormal="100" workbookViewId="0">
      <selection activeCell="G10" sqref="G10"/>
    </sheetView>
  </sheetViews>
  <sheetFormatPr defaultColWidth="9.140625" defaultRowHeight="15"/>
  <cols>
    <col min="1" max="1" width="17.5703125" style="742" customWidth="1"/>
    <col min="2" max="4" width="14.5703125" style="742" bestFit="1" customWidth="1"/>
    <col min="5" max="5" width="24.140625" style="742" bestFit="1" customWidth="1"/>
    <col min="6" max="6" width="4.5703125" style="742" bestFit="1" customWidth="1"/>
    <col min="7" max="16384" width="9.140625" style="742"/>
  </cols>
  <sheetData>
    <row r="1" spans="1:5" ht="16.5" customHeight="1">
      <c r="A1" s="1249" t="s">
        <v>871</v>
      </c>
      <c r="B1" s="1249"/>
      <c r="C1" s="1249"/>
      <c r="D1" s="1249"/>
      <c r="E1" s="1249"/>
    </row>
    <row r="2" spans="1:5" s="746" customFormat="1" ht="18" customHeight="1">
      <c r="A2" s="763" t="s">
        <v>870</v>
      </c>
      <c r="B2" s="791" t="s">
        <v>0</v>
      </c>
      <c r="C2" s="791" t="s">
        <v>1</v>
      </c>
      <c r="D2" s="791" t="s">
        <v>240</v>
      </c>
    </row>
    <row r="3" spans="1:5" s="746" customFormat="1" ht="18" customHeight="1">
      <c r="A3" s="763" t="s">
        <v>249</v>
      </c>
      <c r="B3" s="788">
        <v>2676450.6800000002</v>
      </c>
      <c r="C3" s="788">
        <v>634190.46</v>
      </c>
      <c r="D3" s="788">
        <v>84060.98</v>
      </c>
      <c r="E3" s="790"/>
    </row>
    <row r="4" spans="1:5" s="746" customFormat="1" ht="18" customHeight="1">
      <c r="A4" s="763" t="s">
        <v>251</v>
      </c>
      <c r="B4" s="788">
        <v>43</v>
      </c>
      <c r="C4" s="788">
        <v>0</v>
      </c>
      <c r="D4" s="789">
        <v>0</v>
      </c>
    </row>
    <row r="5" spans="1:5" s="746" customFormat="1" ht="18" customHeight="1">
      <c r="A5" s="763" t="s">
        <v>250</v>
      </c>
      <c r="B5" s="788">
        <v>16566257.369999999</v>
      </c>
      <c r="C5" s="788">
        <v>6976503</v>
      </c>
      <c r="D5" s="788">
        <v>1353967.07</v>
      </c>
    </row>
    <row r="6" spans="1:5" s="746" customFormat="1" ht="18" customHeight="1">
      <c r="A6" s="1036"/>
      <c r="B6" s="787"/>
      <c r="C6" s="786"/>
      <c r="D6" s="786"/>
    </row>
    <row r="7" spans="1:5" s="746" customFormat="1" ht="18.75" customHeight="1">
      <c r="A7" s="1248" t="s">
        <v>862</v>
      </c>
      <c r="B7" s="1248"/>
      <c r="C7" s="1248"/>
      <c r="D7" s="1248"/>
    </row>
    <row r="8" spans="1:5" s="746" customFormat="1" ht="18.75" customHeight="1">
      <c r="A8" s="785" t="s">
        <v>869</v>
      </c>
      <c r="B8" s="1037"/>
      <c r="C8" s="1037"/>
      <c r="D8" s="1037"/>
    </row>
    <row r="9" spans="1:5" s="746" customFormat="1" ht="18" customHeight="1">
      <c r="A9" s="1037" t="s">
        <v>87</v>
      </c>
      <c r="B9" s="1037"/>
      <c r="C9" s="1037"/>
      <c r="D9" s="1037"/>
    </row>
    <row r="10" spans="1:5" s="746" customFormat="1" ht="28.35" customHeight="1"/>
  </sheetData>
  <mergeCells count="2">
    <mergeCell ref="A1:E1"/>
    <mergeCell ref="A7:D7"/>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zoomScaleNormal="100" workbookViewId="0">
      <selection activeCell="D2" sqref="D2:D3"/>
    </sheetView>
  </sheetViews>
  <sheetFormatPr defaultColWidth="9.140625" defaultRowHeight="15"/>
  <cols>
    <col min="1" max="12" width="14.5703125" style="742" bestFit="1" customWidth="1"/>
    <col min="13" max="13" width="14" style="742" bestFit="1" customWidth="1"/>
    <col min="14" max="16" width="14.5703125" style="742" bestFit="1" customWidth="1"/>
    <col min="17" max="17" width="0.42578125" style="742" bestFit="1" customWidth="1"/>
    <col min="18" max="18" width="4.5703125" style="742" bestFit="1" customWidth="1"/>
    <col min="19" max="16384" width="9.140625" style="742"/>
  </cols>
  <sheetData>
    <row r="1" spans="1:17" ht="18.75" customHeight="1">
      <c r="A1" s="1255" t="s">
        <v>1277</v>
      </c>
      <c r="B1" s="1255"/>
      <c r="C1" s="1255"/>
      <c r="D1" s="1255"/>
      <c r="E1" s="1255"/>
      <c r="F1" s="1255"/>
      <c r="G1" s="1255"/>
      <c r="H1" s="1255"/>
      <c r="I1" s="1255"/>
      <c r="J1" s="1255"/>
      <c r="K1" s="1255"/>
      <c r="L1" s="1255"/>
      <c r="M1" s="1255"/>
      <c r="N1" s="1255"/>
      <c r="O1" s="1255"/>
      <c r="P1" s="1255"/>
      <c r="Q1" s="1255"/>
    </row>
    <row r="2" spans="1:17" s="746" customFormat="1" ht="18" customHeight="1">
      <c r="A2" s="1269" t="s">
        <v>59</v>
      </c>
      <c r="B2" s="1269" t="s">
        <v>881</v>
      </c>
      <c r="C2" s="1271" t="s">
        <v>880</v>
      </c>
      <c r="D2" s="1269" t="s">
        <v>1276</v>
      </c>
      <c r="E2" s="1269" t="s">
        <v>879</v>
      </c>
      <c r="F2" s="1269" t="s">
        <v>878</v>
      </c>
      <c r="G2" s="1269" t="s">
        <v>877</v>
      </c>
      <c r="H2" s="1269" t="s">
        <v>1275</v>
      </c>
      <c r="I2" s="1269" t="s">
        <v>876</v>
      </c>
      <c r="J2" s="1269" t="s">
        <v>875</v>
      </c>
      <c r="K2" s="1269" t="s">
        <v>874</v>
      </c>
      <c r="L2" s="1269" t="s">
        <v>1274</v>
      </c>
      <c r="M2" s="1269" t="s">
        <v>873</v>
      </c>
      <c r="N2" s="1273" t="s">
        <v>1273</v>
      </c>
      <c r="O2" s="1274"/>
      <c r="P2" s="1275"/>
    </row>
    <row r="3" spans="1:17" s="746" customFormat="1" ht="21.75" customHeight="1">
      <c r="A3" s="1270"/>
      <c r="B3" s="1270"/>
      <c r="C3" s="1272"/>
      <c r="D3" s="1270"/>
      <c r="E3" s="1270"/>
      <c r="F3" s="1270"/>
      <c r="G3" s="1270"/>
      <c r="H3" s="1270"/>
      <c r="I3" s="1270"/>
      <c r="J3" s="1270"/>
      <c r="K3" s="1270"/>
      <c r="L3" s="1270"/>
      <c r="M3" s="1270"/>
      <c r="N3" s="797" t="s">
        <v>500</v>
      </c>
      <c r="O3" s="797" t="s">
        <v>499</v>
      </c>
      <c r="P3" s="797" t="s">
        <v>498</v>
      </c>
    </row>
    <row r="4" spans="1:17" s="759" customFormat="1" ht="18" customHeight="1">
      <c r="A4" s="763" t="s">
        <v>0</v>
      </c>
      <c r="B4" s="765">
        <v>5350</v>
      </c>
      <c r="C4" s="765">
        <v>29</v>
      </c>
      <c r="D4" s="765">
        <v>4114</v>
      </c>
      <c r="E4" s="782">
        <v>248</v>
      </c>
      <c r="F4" s="765">
        <v>7948.6900000000014</v>
      </c>
      <c r="G4" s="774">
        <v>1622189.6400000001</v>
      </c>
      <c r="H4" s="774">
        <v>1338225.3400000003</v>
      </c>
      <c r="I4" s="765">
        <v>5396.0699193548398</v>
      </c>
      <c r="J4" s="765">
        <v>16835.797345222923</v>
      </c>
      <c r="K4" s="774">
        <v>1622196.6</v>
      </c>
      <c r="L4" s="774">
        <v>1338225.4000000001</v>
      </c>
      <c r="M4" s="783">
        <v>26406501.379999999</v>
      </c>
      <c r="N4" s="765">
        <v>62245.43</v>
      </c>
      <c r="O4" s="765">
        <v>47204.5</v>
      </c>
      <c r="P4" s="765">
        <v>58568.51</v>
      </c>
    </row>
    <row r="5" spans="1:17" s="759" customFormat="1" ht="18" customHeight="1">
      <c r="A5" s="763" t="s">
        <v>1</v>
      </c>
      <c r="B5" s="765">
        <v>5408</v>
      </c>
      <c r="C5" s="765">
        <v>29</v>
      </c>
      <c r="D5" s="773">
        <v>4049</v>
      </c>
      <c r="E5" s="765">
        <v>144</v>
      </c>
      <c r="F5" s="765">
        <v>4074.14</v>
      </c>
      <c r="G5" s="765">
        <v>765535.79</v>
      </c>
      <c r="H5" s="765">
        <v>634190.49</v>
      </c>
      <c r="I5" s="773">
        <v>4404.100625</v>
      </c>
      <c r="J5" s="765">
        <v>15566.241955357</v>
      </c>
      <c r="K5" s="765">
        <v>765535.79</v>
      </c>
      <c r="L5" s="765">
        <v>634190.46</v>
      </c>
      <c r="M5" s="765">
        <v>27991936.920000002</v>
      </c>
      <c r="N5" s="765">
        <f>MAX(N6:N12)</f>
        <v>60845.1</v>
      </c>
      <c r="O5" s="765">
        <f>MIN(O6:O12)</f>
        <v>50921.22</v>
      </c>
      <c r="P5" s="765">
        <v>60746.59</v>
      </c>
    </row>
    <row r="6" spans="1:17" s="746" customFormat="1" ht="18" customHeight="1">
      <c r="A6" s="758" t="s">
        <v>83</v>
      </c>
      <c r="B6" s="757">
        <v>5358</v>
      </c>
      <c r="C6" s="757">
        <v>29</v>
      </c>
      <c r="D6" s="757">
        <v>3864</v>
      </c>
      <c r="E6" s="796">
        <v>19</v>
      </c>
      <c r="F6" s="757">
        <v>652.91999999999996</v>
      </c>
      <c r="G6" s="757">
        <v>132511.96</v>
      </c>
      <c r="H6" s="757">
        <v>100829.83</v>
      </c>
      <c r="I6" s="757">
        <v>5306.8331578950001</v>
      </c>
      <c r="J6" s="757">
        <v>15442.907247442001</v>
      </c>
      <c r="K6" s="757">
        <v>132511.96</v>
      </c>
      <c r="L6" s="757">
        <v>100829.83</v>
      </c>
      <c r="M6" s="795">
        <v>26697882.219999999</v>
      </c>
      <c r="N6" s="757">
        <v>60845.1</v>
      </c>
      <c r="O6" s="757">
        <v>56009.07</v>
      </c>
      <c r="P6" s="757">
        <v>57060.87</v>
      </c>
    </row>
    <row r="7" spans="1:17" s="746" customFormat="1" ht="18" customHeight="1">
      <c r="A7" s="753" t="s">
        <v>84</v>
      </c>
      <c r="B7" s="752">
        <v>5373</v>
      </c>
      <c r="C7" s="752">
        <v>29</v>
      </c>
      <c r="D7" s="752">
        <v>3847</v>
      </c>
      <c r="E7" s="1103">
        <v>21</v>
      </c>
      <c r="F7" s="752">
        <v>639.83999999999992</v>
      </c>
      <c r="G7" s="752">
        <v>99476.770000000019</v>
      </c>
      <c r="H7" s="752">
        <v>88034.820000000022</v>
      </c>
      <c r="I7" s="752">
        <v>4192.1342857142863</v>
      </c>
      <c r="J7" s="752">
        <v>13758.880345086276</v>
      </c>
      <c r="K7" s="752">
        <v>99476.770000000019</v>
      </c>
      <c r="L7" s="752">
        <v>88034.800000000017</v>
      </c>
      <c r="M7" s="1102">
        <v>25778368.280000001</v>
      </c>
      <c r="N7" s="752">
        <v>57184.21</v>
      </c>
      <c r="O7" s="752">
        <v>52632.480000000003</v>
      </c>
      <c r="P7" s="752">
        <v>55566.41</v>
      </c>
    </row>
    <row r="8" spans="1:17" s="746" customFormat="1" ht="18" customHeight="1">
      <c r="A8" s="753" t="s">
        <v>85</v>
      </c>
      <c r="B8" s="752">
        <v>5386</v>
      </c>
      <c r="C8" s="752">
        <v>29</v>
      </c>
      <c r="D8" s="752">
        <v>3852</v>
      </c>
      <c r="E8" s="1103">
        <v>22</v>
      </c>
      <c r="F8" s="752">
        <v>531.33000000000004</v>
      </c>
      <c r="G8" s="752">
        <v>88862.950000000012</v>
      </c>
      <c r="H8" s="752">
        <v>62661.399999999987</v>
      </c>
      <c r="I8" s="752">
        <v>2848.2454545454539</v>
      </c>
      <c r="J8" s="752">
        <v>11793.311124912952</v>
      </c>
      <c r="K8" s="752">
        <v>88862.950000000012</v>
      </c>
      <c r="L8" s="752">
        <v>62661.389999999992</v>
      </c>
      <c r="M8" s="1102">
        <v>24373732.879999999</v>
      </c>
      <c r="N8" s="752">
        <v>56432.65</v>
      </c>
      <c r="O8" s="752">
        <v>50921.22</v>
      </c>
      <c r="P8" s="752">
        <v>53018.94</v>
      </c>
    </row>
    <row r="9" spans="1:17" s="746" customFormat="1" ht="18" customHeight="1">
      <c r="A9" s="753" t="s">
        <v>88</v>
      </c>
      <c r="B9" s="752">
        <v>5357</v>
      </c>
      <c r="C9" s="752">
        <v>30</v>
      </c>
      <c r="D9" s="752">
        <v>3847</v>
      </c>
      <c r="E9" s="1103">
        <v>21</v>
      </c>
      <c r="F9" s="752">
        <v>493.86</v>
      </c>
      <c r="G9" s="752">
        <v>83354.759999999995</v>
      </c>
      <c r="H9" s="752">
        <v>67679.539999999994</v>
      </c>
      <c r="I9" s="752">
        <v>3222.835238095</v>
      </c>
      <c r="J9" s="752">
        <v>13704.195520998001</v>
      </c>
      <c r="K9" s="752">
        <v>83354.759999999995</v>
      </c>
      <c r="L9" s="752">
        <v>67679.539999999994</v>
      </c>
      <c r="M9" s="1102">
        <v>26658604.02</v>
      </c>
      <c r="N9" s="752">
        <v>57619.27</v>
      </c>
      <c r="O9" s="752">
        <v>52094.25</v>
      </c>
      <c r="P9" s="752">
        <v>57570.25</v>
      </c>
    </row>
    <row r="10" spans="1:17" s="746" customFormat="1" ht="18" customHeight="1">
      <c r="A10" s="753" t="s">
        <v>89</v>
      </c>
      <c r="B10" s="752">
        <v>5361</v>
      </c>
      <c r="C10" s="752">
        <v>29</v>
      </c>
      <c r="D10" s="752">
        <v>4001</v>
      </c>
      <c r="E10" s="1103">
        <v>20</v>
      </c>
      <c r="F10" s="752">
        <v>582.39</v>
      </c>
      <c r="G10" s="752">
        <v>124972.68</v>
      </c>
      <c r="H10" s="752">
        <v>112791.31</v>
      </c>
      <c r="I10" s="752">
        <v>5639.5654999999997</v>
      </c>
      <c r="J10" s="752">
        <v>19366.972303783001</v>
      </c>
      <c r="K10" s="752">
        <v>124972.68</v>
      </c>
      <c r="L10" s="752">
        <v>112791.31</v>
      </c>
      <c r="M10" s="1102">
        <v>28024621.829999998</v>
      </c>
      <c r="N10" s="752">
        <v>59599.78</v>
      </c>
      <c r="O10" s="752">
        <v>58245.49</v>
      </c>
      <c r="P10" s="752">
        <v>59537.07</v>
      </c>
    </row>
    <row r="11" spans="1:17" s="746" customFormat="1" ht="18" customHeight="1">
      <c r="A11" s="753" t="s">
        <v>185</v>
      </c>
      <c r="B11" s="752">
        <v>5383</v>
      </c>
      <c r="C11" s="752">
        <v>29</v>
      </c>
      <c r="D11" s="752">
        <v>3902</v>
      </c>
      <c r="E11" s="1103">
        <v>22</v>
      </c>
      <c r="F11" s="752">
        <v>719.29</v>
      </c>
      <c r="G11" s="752">
        <v>144991.43</v>
      </c>
      <c r="H11" s="752">
        <v>118132.61</v>
      </c>
      <c r="I11" s="752">
        <v>5369.6640909090002</v>
      </c>
      <c r="J11" s="752">
        <v>16423.502342587999</v>
      </c>
      <c r="K11" s="752">
        <v>144991.43</v>
      </c>
      <c r="L11" s="752">
        <v>118132.61</v>
      </c>
      <c r="M11" s="1102">
        <v>27184601.829999998</v>
      </c>
      <c r="N11" s="752">
        <v>57722.63</v>
      </c>
      <c r="O11" s="752">
        <v>56147.23</v>
      </c>
      <c r="P11" s="752">
        <v>57426.92</v>
      </c>
    </row>
    <row r="12" spans="1:17" s="746" customFormat="1" ht="18" customHeight="1">
      <c r="A12" s="753" t="s">
        <v>240</v>
      </c>
      <c r="B12" s="752">
        <v>5408</v>
      </c>
      <c r="C12" s="752">
        <v>29</v>
      </c>
      <c r="D12" s="752">
        <v>3895</v>
      </c>
      <c r="E12" s="1103">
        <v>19</v>
      </c>
      <c r="F12" s="752">
        <v>454.51</v>
      </c>
      <c r="G12" s="752">
        <v>91365.24</v>
      </c>
      <c r="H12" s="752">
        <v>84060.98</v>
      </c>
      <c r="I12" s="752">
        <v>4424.2621052630002</v>
      </c>
      <c r="J12" s="752">
        <v>18494.858198940001</v>
      </c>
      <c r="K12" s="752">
        <v>91365.24</v>
      </c>
      <c r="L12" s="752">
        <v>84060.98</v>
      </c>
      <c r="M12" s="1102">
        <v>27991936.920000002</v>
      </c>
      <c r="N12" s="752">
        <v>60786.7</v>
      </c>
      <c r="O12" s="752">
        <v>60246.96</v>
      </c>
      <c r="P12" s="752">
        <v>60746.59</v>
      </c>
    </row>
    <row r="13" spans="1:17" s="746" customFormat="1" ht="19.5" customHeight="1">
      <c r="A13" s="1248" t="s">
        <v>862</v>
      </c>
      <c r="B13" s="1248"/>
      <c r="C13" s="1248"/>
      <c r="D13" s="1248"/>
      <c r="E13" s="1248"/>
      <c r="F13" s="1248"/>
      <c r="G13" s="1248"/>
      <c r="H13" s="1248"/>
    </row>
    <row r="14" spans="1:17" s="746" customFormat="1" ht="19.5" customHeight="1">
      <c r="A14" s="785" t="s">
        <v>872</v>
      </c>
      <c r="B14" s="1052"/>
      <c r="C14" s="1052"/>
      <c r="D14" s="1052"/>
      <c r="E14" s="1052"/>
      <c r="F14" s="1052"/>
      <c r="G14" s="1052"/>
      <c r="H14" s="1052"/>
    </row>
    <row r="15" spans="1:17" s="746" customFormat="1" ht="18" customHeight="1">
      <c r="A15" s="1248" t="s">
        <v>1272</v>
      </c>
      <c r="B15" s="1248"/>
      <c r="C15" s="1248"/>
      <c r="D15" s="1248"/>
      <c r="E15" s="1248"/>
      <c r="F15" s="1248"/>
      <c r="G15" s="1248"/>
      <c r="H15" s="1248"/>
    </row>
    <row r="16" spans="1:17">
      <c r="A16" s="785"/>
      <c r="G16" s="745"/>
      <c r="H16" s="745"/>
    </row>
    <row r="17" spans="8:8">
      <c r="H17" s="792"/>
    </row>
  </sheetData>
  <mergeCells count="17">
    <mergeCell ref="A1:Q1"/>
    <mergeCell ref="A2:A3"/>
    <mergeCell ref="B2:B3"/>
    <mergeCell ref="C2:C3"/>
    <mergeCell ref="D2:D3"/>
    <mergeCell ref="E2:E3"/>
    <mergeCell ref="F2:F3"/>
    <mergeCell ref="G2:G3"/>
    <mergeCell ref="H2:H3"/>
    <mergeCell ref="I2:I3"/>
    <mergeCell ref="N2:P2"/>
    <mergeCell ref="A15:H15"/>
    <mergeCell ref="J2:J3"/>
    <mergeCell ref="K2:K3"/>
    <mergeCell ref="L2:L3"/>
    <mergeCell ref="M2:M3"/>
    <mergeCell ref="A13:H1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Normal="100" workbookViewId="0">
      <selection activeCell="G10" sqref="G10"/>
    </sheetView>
  </sheetViews>
  <sheetFormatPr defaultColWidth="9.140625" defaultRowHeight="15"/>
  <cols>
    <col min="1" max="16" width="14.5703125" style="742" bestFit="1" customWidth="1"/>
    <col min="17" max="17" width="4.5703125" style="742" bestFit="1" customWidth="1"/>
    <col min="18" max="16384" width="9.140625" style="742"/>
  </cols>
  <sheetData>
    <row r="1" spans="1:16" ht="14.25" customHeight="1">
      <c r="A1" s="1255" t="s">
        <v>887</v>
      </c>
      <c r="B1" s="1255"/>
      <c r="C1" s="1255"/>
      <c r="D1" s="1255"/>
      <c r="E1" s="1255"/>
      <c r="F1" s="1255"/>
      <c r="G1" s="1255"/>
      <c r="H1" s="1255"/>
      <c r="I1" s="1255"/>
      <c r="J1" s="1255"/>
      <c r="K1" s="1255"/>
      <c r="L1" s="1255"/>
      <c r="M1" s="1255"/>
      <c r="N1" s="1255"/>
      <c r="O1" s="1255"/>
      <c r="P1" s="1255"/>
    </row>
    <row r="2" spans="1:16" s="746" customFormat="1" ht="18.75" customHeight="1">
      <c r="A2" s="1269" t="s">
        <v>59</v>
      </c>
      <c r="B2" s="1269" t="s">
        <v>881</v>
      </c>
      <c r="C2" s="1271" t="s">
        <v>880</v>
      </c>
      <c r="D2" s="1269" t="s">
        <v>886</v>
      </c>
      <c r="E2" s="1269" t="s">
        <v>879</v>
      </c>
      <c r="F2" s="1269" t="s">
        <v>878</v>
      </c>
      <c r="G2" s="1269" t="s">
        <v>877</v>
      </c>
      <c r="H2" s="1269" t="s">
        <v>885</v>
      </c>
      <c r="I2" s="1269" t="s">
        <v>876</v>
      </c>
      <c r="J2" s="1269" t="s">
        <v>875</v>
      </c>
      <c r="K2" s="1269" t="s">
        <v>874</v>
      </c>
      <c r="L2" s="1269" t="s">
        <v>884</v>
      </c>
      <c r="M2" s="1269" t="s">
        <v>873</v>
      </c>
      <c r="N2" s="1273" t="s">
        <v>883</v>
      </c>
      <c r="O2" s="1274"/>
      <c r="P2" s="1275"/>
    </row>
    <row r="3" spans="1:16" s="746" customFormat="1" ht="21" customHeight="1">
      <c r="A3" s="1270"/>
      <c r="B3" s="1270"/>
      <c r="C3" s="1272"/>
      <c r="D3" s="1270"/>
      <c r="E3" s="1270"/>
      <c r="F3" s="1270"/>
      <c r="G3" s="1270"/>
      <c r="H3" s="1270"/>
      <c r="I3" s="1270"/>
      <c r="J3" s="1270"/>
      <c r="K3" s="1270"/>
      <c r="L3" s="1270"/>
      <c r="M3" s="1270"/>
      <c r="N3" s="797" t="s">
        <v>500</v>
      </c>
      <c r="O3" s="797" t="s">
        <v>499</v>
      </c>
      <c r="P3" s="797" t="s">
        <v>498</v>
      </c>
    </row>
    <row r="4" spans="1:16" s="759" customFormat="1" ht="18" customHeight="1">
      <c r="A4" s="763" t="s">
        <v>0</v>
      </c>
      <c r="B4" s="765">
        <v>2065</v>
      </c>
      <c r="C4" s="782">
        <v>27</v>
      </c>
      <c r="D4" s="765">
        <v>2218</v>
      </c>
      <c r="E4" s="782">
        <v>248</v>
      </c>
      <c r="F4" s="765">
        <v>55709.54</v>
      </c>
      <c r="G4" s="774">
        <v>7610249.6799999997</v>
      </c>
      <c r="H4" s="783">
        <v>16566257.369999999</v>
      </c>
      <c r="I4" s="765">
        <v>66799.42</v>
      </c>
      <c r="J4" s="765">
        <v>29736.84</v>
      </c>
      <c r="K4" s="774">
        <v>7610249.6799999997</v>
      </c>
      <c r="L4" s="783">
        <v>16566257.369999999</v>
      </c>
      <c r="M4" s="783">
        <v>26219158.749822602</v>
      </c>
      <c r="N4" s="765">
        <v>18604.45</v>
      </c>
      <c r="O4" s="765">
        <v>14151.4</v>
      </c>
      <c r="P4" s="765">
        <v>17464.75</v>
      </c>
    </row>
    <row r="5" spans="1:16" s="759" customFormat="1" ht="18" customHeight="1">
      <c r="A5" s="763" t="s">
        <v>1</v>
      </c>
      <c r="B5" s="765">
        <v>2137</v>
      </c>
      <c r="C5" s="765">
        <v>29</v>
      </c>
      <c r="D5" s="773">
        <v>2298</v>
      </c>
      <c r="E5" s="765">
        <v>144</v>
      </c>
      <c r="F5" s="765">
        <v>27709.18</v>
      </c>
      <c r="G5" s="765">
        <v>3384412.49</v>
      </c>
      <c r="H5" s="765">
        <v>7888914.4400000004</v>
      </c>
      <c r="I5" s="773">
        <v>54784.13</v>
      </c>
      <c r="J5" s="765">
        <v>28470.400000000001</v>
      </c>
      <c r="K5" s="765">
        <v>3384412.49</v>
      </c>
      <c r="L5" s="765">
        <v>7888914.4400000004</v>
      </c>
      <c r="M5" s="765">
        <v>27777179.853045501</v>
      </c>
      <c r="N5" s="765">
        <v>18114.650000000001</v>
      </c>
      <c r="O5" s="765">
        <v>15183.4</v>
      </c>
      <c r="P5" s="765">
        <v>18012.2</v>
      </c>
    </row>
    <row r="6" spans="1:16" s="746" customFormat="1" ht="18" customHeight="1">
      <c r="A6" s="758" t="s">
        <v>83</v>
      </c>
      <c r="B6" s="757">
        <v>2079</v>
      </c>
      <c r="C6" s="796">
        <v>27</v>
      </c>
      <c r="D6" s="757">
        <v>2078</v>
      </c>
      <c r="E6" s="796">
        <v>19</v>
      </c>
      <c r="F6" s="757">
        <v>4376.57</v>
      </c>
      <c r="G6" s="801">
        <v>552762.06999999995</v>
      </c>
      <c r="H6" s="801">
        <v>1292242.73</v>
      </c>
      <c r="I6" s="757">
        <v>68012.78</v>
      </c>
      <c r="J6" s="757">
        <v>29526.38</v>
      </c>
      <c r="K6" s="801">
        <v>552762.06999999995</v>
      </c>
      <c r="L6" s="801">
        <v>1292242.73</v>
      </c>
      <c r="M6" s="795">
        <v>26459284.787211701</v>
      </c>
      <c r="N6" s="757">
        <v>18114.650000000001</v>
      </c>
      <c r="O6" s="757">
        <v>16824.7</v>
      </c>
      <c r="P6" s="757">
        <v>17102.55</v>
      </c>
    </row>
    <row r="7" spans="1:16" s="746" customFormat="1" ht="18" customHeight="1">
      <c r="A7" s="770" t="s">
        <v>84</v>
      </c>
      <c r="B7" s="769">
        <v>2092</v>
      </c>
      <c r="C7" s="794">
        <v>29</v>
      </c>
      <c r="D7" s="769">
        <v>2120</v>
      </c>
      <c r="E7" s="794">
        <v>21</v>
      </c>
      <c r="F7" s="769">
        <v>4444.95</v>
      </c>
      <c r="G7" s="800">
        <v>465864.11</v>
      </c>
      <c r="H7" s="800">
        <v>1211220.1000000001</v>
      </c>
      <c r="I7" s="769">
        <v>57677.15</v>
      </c>
      <c r="J7" s="769">
        <v>27249.35</v>
      </c>
      <c r="K7" s="800">
        <v>465864.11</v>
      </c>
      <c r="L7" s="800">
        <v>1211220.1000000001</v>
      </c>
      <c r="M7" s="793">
        <v>25568863.030000001</v>
      </c>
      <c r="N7" s="769">
        <v>17132.849999999999</v>
      </c>
      <c r="O7" s="769">
        <v>15735.75</v>
      </c>
      <c r="P7" s="769">
        <v>16584.55</v>
      </c>
    </row>
    <row r="8" spans="1:16" s="746" customFormat="1" ht="18" customHeight="1">
      <c r="A8" s="770" t="s">
        <v>85</v>
      </c>
      <c r="B8" s="769">
        <v>2096</v>
      </c>
      <c r="C8" s="794">
        <v>29</v>
      </c>
      <c r="D8" s="769">
        <v>2102</v>
      </c>
      <c r="E8" s="794">
        <v>22</v>
      </c>
      <c r="F8" s="769">
        <v>3724.74</v>
      </c>
      <c r="G8" s="800">
        <v>397014.75</v>
      </c>
      <c r="H8" s="800">
        <v>981366.64</v>
      </c>
      <c r="I8" s="769">
        <v>44607.57</v>
      </c>
      <c r="J8" s="769">
        <v>26347.25</v>
      </c>
      <c r="K8" s="800">
        <v>397014.75</v>
      </c>
      <c r="L8" s="800">
        <v>981366.64</v>
      </c>
      <c r="M8" s="793">
        <v>24203324.247343499</v>
      </c>
      <c r="N8" s="769">
        <v>16793.849999999999</v>
      </c>
      <c r="O8" s="769">
        <v>15183.4</v>
      </c>
      <c r="P8" s="769">
        <v>15780.25</v>
      </c>
    </row>
    <row r="9" spans="1:16" s="746" customFormat="1" ht="18" customHeight="1">
      <c r="A9" s="770" t="s">
        <v>88</v>
      </c>
      <c r="B9" s="769">
        <v>2104</v>
      </c>
      <c r="C9" s="769">
        <v>29</v>
      </c>
      <c r="D9" s="769">
        <v>2116</v>
      </c>
      <c r="E9" s="769">
        <v>21</v>
      </c>
      <c r="F9" s="769">
        <v>3431.91</v>
      </c>
      <c r="G9" s="769">
        <v>377430.25</v>
      </c>
      <c r="H9" s="769">
        <v>978641.86</v>
      </c>
      <c r="I9" s="769">
        <v>46601.99</v>
      </c>
      <c r="J9" s="769">
        <v>28515.95</v>
      </c>
      <c r="K9" s="769">
        <v>377430.25</v>
      </c>
      <c r="L9" s="769">
        <v>978641.86</v>
      </c>
      <c r="M9" s="769">
        <v>26470031.323020902</v>
      </c>
      <c r="N9" s="769">
        <v>17172.8</v>
      </c>
      <c r="O9" s="769">
        <v>15511.05</v>
      </c>
      <c r="P9" s="769">
        <v>17158.25</v>
      </c>
    </row>
    <row r="10" spans="1:16" s="746" customFormat="1" ht="18" customHeight="1">
      <c r="A10" s="770" t="s">
        <v>89</v>
      </c>
      <c r="B10" s="769">
        <v>2111</v>
      </c>
      <c r="C10" s="769">
        <v>29</v>
      </c>
      <c r="D10" s="769">
        <v>2138</v>
      </c>
      <c r="E10" s="769">
        <v>20</v>
      </c>
      <c r="F10" s="769">
        <v>3931.25</v>
      </c>
      <c r="G10" s="769">
        <v>545845.85</v>
      </c>
      <c r="H10" s="769">
        <v>1159065.02</v>
      </c>
      <c r="I10" s="769">
        <v>57953.25</v>
      </c>
      <c r="J10" s="769">
        <v>29483.37</v>
      </c>
      <c r="K10" s="769">
        <v>545845.85</v>
      </c>
      <c r="L10" s="769">
        <v>1159065.02</v>
      </c>
      <c r="M10" s="769">
        <v>27817242.446517099</v>
      </c>
      <c r="N10" s="769">
        <v>17992.2</v>
      </c>
      <c r="O10" s="769">
        <v>17154.8</v>
      </c>
      <c r="P10" s="769">
        <v>17759.3</v>
      </c>
    </row>
    <row r="11" spans="1:16" s="746" customFormat="1" ht="18" customHeight="1">
      <c r="A11" s="770" t="s">
        <v>185</v>
      </c>
      <c r="B11" s="769">
        <v>2126</v>
      </c>
      <c r="C11" s="769">
        <v>29</v>
      </c>
      <c r="D11" s="769">
        <v>2183</v>
      </c>
      <c r="E11" s="769">
        <v>22</v>
      </c>
      <c r="F11" s="769">
        <v>4548.03</v>
      </c>
      <c r="G11" s="769">
        <v>626058.18999999994</v>
      </c>
      <c r="H11" s="769">
        <v>1353967.07</v>
      </c>
      <c r="I11" s="769">
        <v>61543.96</v>
      </c>
      <c r="J11" s="769">
        <v>29770.41</v>
      </c>
      <c r="K11" s="769">
        <v>626058.18999999994</v>
      </c>
      <c r="L11" s="769">
        <v>1353967.07</v>
      </c>
      <c r="M11" s="769">
        <v>26977152.528531</v>
      </c>
      <c r="N11" s="769">
        <v>18096.150000000001</v>
      </c>
      <c r="O11" s="769">
        <v>16747.7</v>
      </c>
      <c r="P11" s="769">
        <v>17094.349999999999</v>
      </c>
    </row>
    <row r="12" spans="1:16" s="746" customFormat="1" ht="18" customHeight="1">
      <c r="A12" s="770" t="s">
        <v>240</v>
      </c>
      <c r="B12" s="769">
        <v>2137</v>
      </c>
      <c r="C12" s="769">
        <v>29</v>
      </c>
      <c r="D12" s="769">
        <v>2192</v>
      </c>
      <c r="E12" s="769">
        <v>19</v>
      </c>
      <c r="F12" s="769">
        <v>3251.74</v>
      </c>
      <c r="G12" s="769">
        <v>419437.27</v>
      </c>
      <c r="H12" s="769">
        <v>912411.01</v>
      </c>
      <c r="I12" s="769">
        <v>48021.63</v>
      </c>
      <c r="J12" s="769">
        <v>28059.16</v>
      </c>
      <c r="K12" s="769">
        <v>419437.27</v>
      </c>
      <c r="L12" s="769">
        <v>912411.01</v>
      </c>
      <c r="M12" s="769">
        <v>27777179.853045501</v>
      </c>
      <c r="N12" s="769">
        <v>18022.8</v>
      </c>
      <c r="O12" s="769">
        <v>16855.55</v>
      </c>
      <c r="P12" s="769">
        <v>18012.2</v>
      </c>
    </row>
    <row r="13" spans="1:16" s="746" customFormat="1" ht="15" customHeight="1">
      <c r="A13" s="1276" t="s">
        <v>882</v>
      </c>
      <c r="B13" s="1276"/>
      <c r="C13" s="1276"/>
      <c r="D13" s="1276"/>
      <c r="E13" s="1276"/>
      <c r="F13" s="1276"/>
      <c r="G13" s="1276"/>
      <c r="H13" s="1276"/>
      <c r="M13" s="799"/>
    </row>
    <row r="14" spans="1:16" s="746" customFormat="1" ht="15" customHeight="1">
      <c r="A14" s="785" t="s">
        <v>872</v>
      </c>
      <c r="B14" s="1042"/>
      <c r="C14" s="1042"/>
      <c r="D14" s="1042"/>
      <c r="E14" s="1042"/>
      <c r="F14" s="1042"/>
      <c r="G14" s="1042"/>
      <c r="H14" s="1042"/>
    </row>
    <row r="15" spans="1:16" s="746" customFormat="1" ht="13.5" customHeight="1">
      <c r="A15" s="1276" t="s">
        <v>353</v>
      </c>
      <c r="B15" s="1276"/>
      <c r="C15" s="1276"/>
      <c r="D15" s="1276"/>
      <c r="E15" s="1276"/>
      <c r="F15" s="1276"/>
      <c r="G15" s="1276"/>
      <c r="H15" s="1276"/>
    </row>
    <row r="16" spans="1:16" s="746" customFormat="1" ht="13.5" customHeight="1">
      <c r="A16" s="1276" t="s">
        <v>541</v>
      </c>
      <c r="B16" s="1276"/>
      <c r="C16" s="1276"/>
      <c r="D16" s="1276"/>
      <c r="E16" s="1276"/>
      <c r="F16" s="1276"/>
      <c r="G16" s="1276"/>
      <c r="H16" s="1276"/>
    </row>
    <row r="17" spans="2:13">
      <c r="B17" s="792"/>
      <c r="C17" s="745"/>
      <c r="D17" s="745"/>
      <c r="E17" s="745"/>
      <c r="F17" s="745"/>
      <c r="G17" s="745"/>
      <c r="H17" s="745"/>
      <c r="I17" s="745"/>
      <c r="J17" s="745"/>
      <c r="K17" s="745"/>
      <c r="L17" s="745"/>
      <c r="M17" s="745"/>
    </row>
    <row r="21" spans="2:13">
      <c r="H21" s="798"/>
    </row>
    <row r="22" spans="2:13">
      <c r="H22" s="798"/>
    </row>
    <row r="23" spans="2:13">
      <c r="H23" s="798"/>
    </row>
    <row r="24" spans="2:13">
      <c r="H24" s="798"/>
    </row>
    <row r="25" spans="2:13">
      <c r="H25" s="798"/>
    </row>
  </sheetData>
  <mergeCells count="18">
    <mergeCell ref="A15:H15"/>
    <mergeCell ref="A16:H16"/>
    <mergeCell ref="J2:J3"/>
    <mergeCell ref="K2:K3"/>
    <mergeCell ref="L2:L3"/>
    <mergeCell ref="H2:H3"/>
    <mergeCell ref="I2:I3"/>
    <mergeCell ref="N2:P2"/>
    <mergeCell ref="A13:H13"/>
    <mergeCell ref="A1:P1"/>
    <mergeCell ref="A2:A3"/>
    <mergeCell ref="B2:B3"/>
    <mergeCell ref="C2:C3"/>
    <mergeCell ref="D2:D3"/>
    <mergeCell ref="E2:E3"/>
    <mergeCell ref="F2:F3"/>
    <mergeCell ref="G2:G3"/>
    <mergeCell ref="M2:M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workbookViewId="0">
      <selection activeCell="J42" sqref="J42"/>
    </sheetView>
  </sheetViews>
  <sheetFormatPr defaultRowHeight="15"/>
  <cols>
    <col min="1" max="1" width="45.140625" bestFit="1" customWidth="1"/>
  </cols>
  <sheetData>
    <row r="1" spans="1:3">
      <c r="A1" s="1144" t="s">
        <v>242</v>
      </c>
      <c r="B1" s="1144"/>
      <c r="C1" s="1144"/>
    </row>
    <row r="2" spans="1:3">
      <c r="A2" s="89" t="s">
        <v>243</v>
      </c>
      <c r="B2" s="288" t="s">
        <v>0</v>
      </c>
      <c r="C2" s="288" t="s">
        <v>1</v>
      </c>
    </row>
    <row r="3" spans="1:3">
      <c r="A3" s="165" t="s">
        <v>244</v>
      </c>
      <c r="B3" s="289">
        <v>3</v>
      </c>
      <c r="C3" s="289">
        <v>3</v>
      </c>
    </row>
    <row r="4" spans="1:3">
      <c r="A4" s="165" t="s">
        <v>245</v>
      </c>
      <c r="B4" s="289">
        <v>3</v>
      </c>
      <c r="C4" s="289">
        <v>3</v>
      </c>
    </row>
    <row r="5" spans="1:3">
      <c r="A5" s="165" t="s">
        <v>246</v>
      </c>
      <c r="B5" s="289">
        <v>3</v>
      </c>
      <c r="C5" s="289">
        <v>3</v>
      </c>
    </row>
    <row r="6" spans="1:3">
      <c r="A6" s="165" t="s">
        <v>247</v>
      </c>
      <c r="B6" s="289">
        <v>5</v>
      </c>
      <c r="C6" s="289">
        <v>4</v>
      </c>
    </row>
    <row r="7" spans="1:3">
      <c r="A7" s="1144" t="s">
        <v>248</v>
      </c>
      <c r="B7" s="1144"/>
      <c r="C7" s="1144"/>
    </row>
    <row r="8" spans="1:3">
      <c r="A8" s="290" t="s">
        <v>249</v>
      </c>
      <c r="B8" s="291">
        <v>1302</v>
      </c>
      <c r="C8" s="269">
        <v>1301</v>
      </c>
    </row>
    <row r="9" spans="1:3">
      <c r="A9" s="290" t="s">
        <v>250</v>
      </c>
      <c r="B9" s="291">
        <v>1227</v>
      </c>
      <c r="C9" s="269">
        <v>1222</v>
      </c>
    </row>
    <row r="10" spans="1:3">
      <c r="A10" s="290" t="s">
        <v>251</v>
      </c>
      <c r="B10" s="291">
        <v>311</v>
      </c>
      <c r="C10" s="269">
        <v>310</v>
      </c>
    </row>
    <row r="11" spans="1:3">
      <c r="A11" s="1144" t="s">
        <v>252</v>
      </c>
      <c r="B11" s="1144"/>
      <c r="C11" s="1144"/>
    </row>
    <row r="12" spans="1:3">
      <c r="A12" s="290" t="s">
        <v>249</v>
      </c>
      <c r="B12" s="291">
        <v>906</v>
      </c>
      <c r="C12" s="269">
        <v>907</v>
      </c>
    </row>
    <row r="13" spans="1:3">
      <c r="A13" s="290" t="s">
        <v>250</v>
      </c>
      <c r="B13" s="291">
        <v>1146</v>
      </c>
      <c r="C13" s="269">
        <v>1140</v>
      </c>
    </row>
    <row r="14" spans="1:3">
      <c r="A14" s="290" t="s">
        <v>251</v>
      </c>
      <c r="B14" s="291">
        <v>296</v>
      </c>
      <c r="C14" s="291">
        <v>292</v>
      </c>
    </row>
    <row r="15" spans="1:3">
      <c r="A15" s="1144" t="s">
        <v>253</v>
      </c>
      <c r="B15" s="1144"/>
      <c r="C15" s="1144"/>
    </row>
    <row r="16" spans="1:3">
      <c r="A16" s="290" t="s">
        <v>249</v>
      </c>
      <c r="B16" s="291">
        <v>566</v>
      </c>
      <c r="C16" s="269">
        <v>559</v>
      </c>
    </row>
    <row r="17" spans="1:3">
      <c r="A17" s="290" t="s">
        <v>250</v>
      </c>
      <c r="B17" s="291">
        <v>757</v>
      </c>
      <c r="C17" s="291">
        <v>752</v>
      </c>
    </row>
    <row r="18" spans="1:3">
      <c r="A18" s="290" t="s">
        <v>251</v>
      </c>
      <c r="B18" s="291">
        <v>507</v>
      </c>
      <c r="C18" s="291">
        <v>498</v>
      </c>
    </row>
    <row r="19" spans="1:3">
      <c r="A19" s="1144" t="s">
        <v>254</v>
      </c>
      <c r="B19" s="1144"/>
      <c r="C19" s="1144"/>
    </row>
    <row r="20" spans="1:3">
      <c r="A20" s="290" t="s">
        <v>249</v>
      </c>
      <c r="B20" s="291">
        <v>267</v>
      </c>
      <c r="C20" s="269">
        <v>272</v>
      </c>
    </row>
    <row r="21" spans="1:3">
      <c r="A21" s="290" t="s">
        <v>250</v>
      </c>
      <c r="B21" s="291">
        <v>247</v>
      </c>
      <c r="C21" s="291">
        <v>249</v>
      </c>
    </row>
    <row r="22" spans="1:3">
      <c r="A22" s="290" t="s">
        <v>251</v>
      </c>
      <c r="B22" s="291">
        <v>14</v>
      </c>
      <c r="C22" s="291">
        <v>14</v>
      </c>
    </row>
    <row r="23" spans="1:3">
      <c r="A23" s="1144" t="s">
        <v>255</v>
      </c>
      <c r="B23" s="1144"/>
      <c r="C23" s="1144"/>
    </row>
    <row r="24" spans="1:3">
      <c r="A24" s="290" t="s">
        <v>256</v>
      </c>
      <c r="B24" s="291">
        <v>592</v>
      </c>
      <c r="C24" s="269">
        <v>588</v>
      </c>
    </row>
    <row r="25" spans="1:3">
      <c r="A25" s="290" t="s">
        <v>257</v>
      </c>
      <c r="B25" s="291">
        <v>339</v>
      </c>
      <c r="C25" s="269">
        <v>329</v>
      </c>
    </row>
    <row r="26" spans="1:3">
      <c r="A26" s="290" t="s">
        <v>258</v>
      </c>
      <c r="B26" s="291">
        <v>126</v>
      </c>
      <c r="C26" s="269">
        <v>112</v>
      </c>
    </row>
    <row r="27" spans="1:3">
      <c r="A27" s="290" t="s">
        <v>249</v>
      </c>
      <c r="B27" s="291">
        <v>291</v>
      </c>
      <c r="C27" s="269">
        <v>286</v>
      </c>
    </row>
    <row r="28" spans="1:3">
      <c r="A28" s="290" t="s">
        <v>250</v>
      </c>
      <c r="B28" s="291">
        <v>284</v>
      </c>
      <c r="C28" s="291">
        <v>286</v>
      </c>
    </row>
    <row r="29" spans="1:3">
      <c r="A29" s="1144" t="s">
        <v>259</v>
      </c>
      <c r="B29" s="1144"/>
      <c r="C29" s="1144"/>
    </row>
    <row r="30" spans="1:3">
      <c r="A30" s="290" t="s">
        <v>249</v>
      </c>
      <c r="B30" s="291">
        <v>1102</v>
      </c>
      <c r="C30" s="269">
        <v>1105</v>
      </c>
    </row>
    <row r="31" spans="1:3">
      <c r="A31" s="290" t="s">
        <v>250</v>
      </c>
      <c r="B31" s="291">
        <v>1099</v>
      </c>
      <c r="C31" s="291">
        <v>1101</v>
      </c>
    </row>
    <row r="32" spans="1:3">
      <c r="A32" s="290" t="s">
        <v>251</v>
      </c>
      <c r="B32" s="291">
        <v>286</v>
      </c>
      <c r="C32" s="291">
        <v>285</v>
      </c>
    </row>
    <row r="33" spans="1:3">
      <c r="A33" s="165" t="s">
        <v>260</v>
      </c>
      <c r="B33" s="289">
        <v>10608</v>
      </c>
      <c r="C33" s="269">
        <v>10907</v>
      </c>
    </row>
    <row r="34" spans="1:3">
      <c r="A34" s="165" t="s">
        <v>261</v>
      </c>
      <c r="B34" s="289">
        <v>17</v>
      </c>
      <c r="C34" s="269">
        <v>18</v>
      </c>
    </row>
    <row r="35" spans="1:3">
      <c r="A35" s="165" t="s">
        <v>262</v>
      </c>
      <c r="B35" s="289">
        <v>17</v>
      </c>
      <c r="C35" s="269">
        <v>17</v>
      </c>
    </row>
    <row r="36" spans="1:3">
      <c r="A36" s="165" t="s">
        <v>263</v>
      </c>
      <c r="B36" s="289">
        <v>2</v>
      </c>
      <c r="C36" s="269">
        <v>2</v>
      </c>
    </row>
    <row r="37" spans="1:3">
      <c r="A37" s="1144" t="s">
        <v>264</v>
      </c>
      <c r="B37" s="1144"/>
      <c r="C37" s="1144"/>
    </row>
    <row r="38" spans="1:3">
      <c r="A38" s="165" t="s">
        <v>265</v>
      </c>
      <c r="B38" s="289">
        <v>277</v>
      </c>
      <c r="C38" s="292">
        <v>279</v>
      </c>
    </row>
    <row r="39" spans="1:3">
      <c r="A39" s="165" t="s">
        <v>266</v>
      </c>
      <c r="B39" s="289">
        <v>584</v>
      </c>
      <c r="C39" s="292">
        <v>581</v>
      </c>
    </row>
    <row r="40" spans="1:3">
      <c r="A40" s="165" t="s">
        <v>267</v>
      </c>
      <c r="B40" s="289">
        <v>219</v>
      </c>
      <c r="C40" s="293">
        <v>222</v>
      </c>
    </row>
    <row r="41" spans="1:3">
      <c r="A41" s="165" t="s">
        <v>268</v>
      </c>
      <c r="B41" s="289">
        <v>65</v>
      </c>
      <c r="C41" s="293">
        <v>54</v>
      </c>
    </row>
    <row r="42" spans="1:3">
      <c r="A42" s="165" t="s">
        <v>269</v>
      </c>
      <c r="B42" s="289">
        <v>26</v>
      </c>
      <c r="C42" s="269">
        <v>26</v>
      </c>
    </row>
    <row r="43" spans="1:3">
      <c r="A43" s="165" t="s">
        <v>270</v>
      </c>
      <c r="B43" s="289">
        <v>7</v>
      </c>
      <c r="C43" s="269">
        <v>7</v>
      </c>
    </row>
    <row r="44" spans="1:3">
      <c r="A44" s="165" t="s">
        <v>271</v>
      </c>
      <c r="B44" s="289">
        <v>5</v>
      </c>
      <c r="C44" s="269">
        <v>6</v>
      </c>
    </row>
    <row r="45" spans="1:3">
      <c r="A45" s="165" t="s">
        <v>272</v>
      </c>
      <c r="B45" s="289">
        <v>78</v>
      </c>
      <c r="C45" s="269">
        <v>75</v>
      </c>
    </row>
    <row r="46" spans="1:3">
      <c r="A46" s="165" t="s">
        <v>273</v>
      </c>
      <c r="B46" s="289">
        <v>157</v>
      </c>
      <c r="C46" s="269">
        <v>184</v>
      </c>
    </row>
    <row r="47" spans="1:3">
      <c r="A47" s="165" t="s">
        <v>274</v>
      </c>
      <c r="B47" s="289">
        <v>279</v>
      </c>
      <c r="C47" s="269">
        <v>269</v>
      </c>
    </row>
    <row r="48" spans="1:3">
      <c r="A48" s="165" t="s">
        <v>275</v>
      </c>
      <c r="B48" s="289">
        <v>885</v>
      </c>
      <c r="C48" s="269">
        <v>1006</v>
      </c>
    </row>
    <row r="49" spans="1:3">
      <c r="A49" s="165" t="s">
        <v>276</v>
      </c>
      <c r="B49" s="289">
        <v>367</v>
      </c>
      <c r="C49" s="269">
        <v>387</v>
      </c>
    </row>
    <row r="50" spans="1:3">
      <c r="A50" s="165" t="s">
        <v>277</v>
      </c>
      <c r="B50" s="289">
        <v>47</v>
      </c>
      <c r="C50" s="269">
        <v>44</v>
      </c>
    </row>
    <row r="51" spans="1:3">
      <c r="A51" s="165" t="s">
        <v>278</v>
      </c>
      <c r="B51" s="289">
        <v>1330</v>
      </c>
      <c r="C51" s="269">
        <v>1335</v>
      </c>
    </row>
    <row r="52" spans="1:3">
      <c r="A52" s="165" t="s">
        <v>279</v>
      </c>
      <c r="B52" s="289">
        <v>825</v>
      </c>
      <c r="C52" s="269">
        <v>920</v>
      </c>
    </row>
    <row r="53" spans="1:3">
      <c r="A53" s="165" t="s">
        <v>280</v>
      </c>
      <c r="B53" s="289">
        <v>17</v>
      </c>
      <c r="C53" s="269">
        <v>19</v>
      </c>
    </row>
    <row r="54" spans="1:3">
      <c r="A54" s="165" t="s">
        <v>281</v>
      </c>
      <c r="B54" s="289">
        <v>4</v>
      </c>
      <c r="C54" s="269">
        <v>5</v>
      </c>
    </row>
    <row r="55" spans="1:3">
      <c r="A55" s="165" t="s">
        <v>282</v>
      </c>
      <c r="B55" s="289">
        <v>1</v>
      </c>
      <c r="C55" s="269">
        <v>1</v>
      </c>
    </row>
    <row r="56" spans="1:3">
      <c r="A56" s="165" t="s">
        <v>283</v>
      </c>
      <c r="B56" s="289">
        <v>2</v>
      </c>
      <c r="C56" s="269">
        <v>2</v>
      </c>
    </row>
    <row r="57" spans="1:3">
      <c r="A57" s="165" t="s">
        <v>284</v>
      </c>
      <c r="B57" s="289">
        <v>1</v>
      </c>
      <c r="C57" s="269">
        <v>1</v>
      </c>
    </row>
    <row r="58" spans="1:3">
      <c r="A58" s="165" t="s">
        <v>285</v>
      </c>
      <c r="B58" s="289">
        <v>3</v>
      </c>
      <c r="C58" s="269">
        <v>3</v>
      </c>
    </row>
    <row r="59" spans="1:3">
      <c r="A59" s="286" t="s">
        <v>286</v>
      </c>
      <c r="B59" s="287"/>
      <c r="C59" s="287"/>
    </row>
    <row r="60" spans="1:3">
      <c r="A60" s="286" t="s">
        <v>288</v>
      </c>
      <c r="B60" s="287"/>
      <c r="C60" s="287"/>
    </row>
    <row r="61" spans="1:3">
      <c r="A61" s="286" t="s">
        <v>287</v>
      </c>
      <c r="B61" s="287"/>
      <c r="C61" s="287"/>
    </row>
  </sheetData>
  <mergeCells count="8">
    <mergeCell ref="A29:C29"/>
    <mergeCell ref="A37:C37"/>
    <mergeCell ref="A1:C1"/>
    <mergeCell ref="A7:C7"/>
    <mergeCell ref="A11:C11"/>
    <mergeCell ref="A15:C15"/>
    <mergeCell ref="A19:C19"/>
    <mergeCell ref="A23:C23"/>
  </mergeCells>
  <conditionalFormatting sqref="C1">
    <cfRule type="cellIs" dxfId="8" priority="3" operator="equal">
      <formula>0</formula>
    </cfRule>
  </conditionalFormatting>
  <conditionalFormatting sqref="C1">
    <cfRule type="cellIs" dxfId="7" priority="1" operator="greaterThan">
      <formula>0</formula>
    </cfRule>
    <cfRule type="cellIs" dxfId="6" priority="2" operator="equal">
      <formula>0</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zoomScaleNormal="100" workbookViewId="0">
      <selection activeCell="G10" sqref="G10"/>
    </sheetView>
  </sheetViews>
  <sheetFormatPr defaultColWidth="9.140625" defaultRowHeight="15"/>
  <cols>
    <col min="1" max="1" width="13" style="742" customWidth="1"/>
    <col min="2" max="4" width="14.5703125" style="742" bestFit="1" customWidth="1"/>
    <col min="5" max="5" width="10.140625" style="742" customWidth="1"/>
    <col min="6" max="6" width="9.42578125" style="742" customWidth="1"/>
    <col min="7" max="7" width="10.42578125" style="742" customWidth="1"/>
    <col min="8" max="8" width="9" style="742" customWidth="1"/>
    <col min="9" max="10" width="15.7109375" style="742" customWidth="1"/>
    <col min="11" max="11" width="14.5703125" style="742" bestFit="1" customWidth="1"/>
    <col min="12" max="12" width="9.85546875" style="742" customWidth="1"/>
    <col min="13" max="13" width="13.7109375" style="742" customWidth="1"/>
    <col min="14" max="14" width="12.140625" style="742" customWidth="1"/>
    <col min="15" max="16" width="6.5703125" style="742" bestFit="1" customWidth="1"/>
    <col min="17" max="17" width="14.5703125" style="742" bestFit="1" customWidth="1"/>
    <col min="18" max="16384" width="9.140625" style="742"/>
  </cols>
  <sheetData>
    <row r="1" spans="1:17" ht="31.5" customHeight="1">
      <c r="A1" s="1248" t="s">
        <v>833</v>
      </c>
      <c r="B1" s="1248"/>
      <c r="C1" s="1248"/>
    </row>
    <row r="2" spans="1:17" s="746" customFormat="1" ht="32.25" customHeight="1">
      <c r="A2" s="1269" t="s">
        <v>91</v>
      </c>
      <c r="B2" s="1269" t="s">
        <v>881</v>
      </c>
      <c r="C2" s="1269" t="s">
        <v>897</v>
      </c>
      <c r="D2" s="1269" t="s">
        <v>896</v>
      </c>
      <c r="E2" s="1269" t="s">
        <v>879</v>
      </c>
      <c r="F2" s="1269" t="s">
        <v>878</v>
      </c>
      <c r="G2" s="1269" t="s">
        <v>877</v>
      </c>
      <c r="H2" s="1269" t="s">
        <v>895</v>
      </c>
      <c r="I2" s="1269" t="s">
        <v>894</v>
      </c>
      <c r="J2" s="1039" t="s">
        <v>893</v>
      </c>
      <c r="K2" s="1269" t="s">
        <v>874</v>
      </c>
      <c r="L2" s="1269" t="s">
        <v>892</v>
      </c>
      <c r="M2" s="1269" t="s">
        <v>891</v>
      </c>
      <c r="N2" s="1273" t="s">
        <v>890</v>
      </c>
      <c r="O2" s="1274"/>
      <c r="P2" s="1275"/>
    </row>
    <row r="3" spans="1:17" s="746" customFormat="1" ht="21" customHeight="1">
      <c r="A3" s="1270"/>
      <c r="B3" s="1270"/>
      <c r="C3" s="1270"/>
      <c r="D3" s="1270"/>
      <c r="E3" s="1270"/>
      <c r="F3" s="1270"/>
      <c r="G3" s="1270"/>
      <c r="H3" s="1270"/>
      <c r="I3" s="1270"/>
      <c r="J3" s="1040"/>
      <c r="K3" s="1270"/>
      <c r="L3" s="1270"/>
      <c r="M3" s="1270"/>
      <c r="N3" s="797" t="s">
        <v>500</v>
      </c>
      <c r="O3" s="797" t="s">
        <v>499</v>
      </c>
      <c r="P3" s="797" t="s">
        <v>498</v>
      </c>
    </row>
    <row r="4" spans="1:17" s="759" customFormat="1" ht="18" customHeight="1">
      <c r="A4" s="763" t="s">
        <v>0</v>
      </c>
      <c r="B4" s="808">
        <v>294</v>
      </c>
      <c r="C4" s="808">
        <v>1219</v>
      </c>
      <c r="D4" s="808">
        <v>13</v>
      </c>
      <c r="E4" s="808">
        <v>248</v>
      </c>
      <c r="F4" s="808">
        <v>7.6999999999999999E-2</v>
      </c>
      <c r="G4" s="808">
        <v>49.407699999999998</v>
      </c>
      <c r="H4" s="808">
        <v>42.965980315000003</v>
      </c>
      <c r="I4" s="808">
        <v>0.17324992062500003</v>
      </c>
      <c r="J4" s="808">
        <v>55799.974439999998</v>
      </c>
      <c r="K4" s="808" t="s">
        <v>330</v>
      </c>
      <c r="L4" s="808" t="s">
        <v>330</v>
      </c>
      <c r="M4" s="810">
        <v>24177248.868711721</v>
      </c>
      <c r="N4" s="808">
        <v>36199.599999999999</v>
      </c>
      <c r="O4" s="808">
        <v>28124.97</v>
      </c>
      <c r="P4" s="808">
        <v>34410.86</v>
      </c>
    </row>
    <row r="5" spans="1:17" s="746" customFormat="1" ht="18" customHeight="1">
      <c r="A5" s="809" t="s">
        <v>1</v>
      </c>
      <c r="B5" s="808">
        <v>287</v>
      </c>
      <c r="C5" s="1067">
        <v>1214</v>
      </c>
      <c r="D5" s="808">
        <v>9</v>
      </c>
      <c r="E5" s="808">
        <v>144</v>
      </c>
      <c r="F5" s="808">
        <v>4.1099999999999999E-3</v>
      </c>
      <c r="G5" s="808">
        <v>7.4576599999999997</v>
      </c>
      <c r="H5" s="808">
        <v>18.11338353</v>
      </c>
      <c r="I5" s="808">
        <v>0.125787386</v>
      </c>
      <c r="J5" s="1067">
        <v>440714.9277</v>
      </c>
      <c r="K5" s="808">
        <v>0</v>
      </c>
      <c r="L5" s="808" t="s">
        <v>330</v>
      </c>
      <c r="M5" s="808">
        <v>27291934.98</v>
      </c>
      <c r="N5" s="808">
        <v>35593.33</v>
      </c>
      <c r="O5" s="808">
        <v>30006.66</v>
      </c>
      <c r="P5" s="808">
        <v>35357.79</v>
      </c>
    </row>
    <row r="6" spans="1:17" s="746" customFormat="1" ht="18" customHeight="1">
      <c r="A6" s="807" t="s">
        <v>83</v>
      </c>
      <c r="B6" s="805">
        <v>291</v>
      </c>
      <c r="C6" s="805">
        <v>1216</v>
      </c>
      <c r="D6" s="805">
        <v>3</v>
      </c>
      <c r="E6" s="805">
        <v>19</v>
      </c>
      <c r="F6" s="805">
        <v>2.4000000000000001E-4</v>
      </c>
      <c r="G6" s="805">
        <v>0.89670000000000005</v>
      </c>
      <c r="H6" s="805">
        <v>2.3250755000000001</v>
      </c>
      <c r="I6" s="805">
        <v>0.12237239499999999</v>
      </c>
      <c r="J6" s="805">
        <v>968781.45830000006</v>
      </c>
      <c r="K6" s="805">
        <v>0</v>
      </c>
      <c r="L6" s="805">
        <v>0</v>
      </c>
      <c r="M6" s="806">
        <v>24217785.920000002</v>
      </c>
      <c r="N6" s="805">
        <v>35593.33</v>
      </c>
      <c r="O6" s="805">
        <v>33286.800000000003</v>
      </c>
      <c r="P6" s="805">
        <v>33573.519999999997</v>
      </c>
    </row>
    <row r="7" spans="1:17" s="746" customFormat="1" ht="18" customHeight="1">
      <c r="A7" s="770" t="s">
        <v>84</v>
      </c>
      <c r="B7" s="769">
        <v>290</v>
      </c>
      <c r="C7" s="769">
        <v>1217</v>
      </c>
      <c r="D7" s="769">
        <v>4</v>
      </c>
      <c r="E7" s="769">
        <v>21</v>
      </c>
      <c r="F7" s="769">
        <v>2.0000000000000005E-3</v>
      </c>
      <c r="G7" s="769">
        <v>1.9197099999999998</v>
      </c>
      <c r="H7" s="769">
        <v>4.5215915600000001</v>
      </c>
      <c r="I7" s="769">
        <v>0.21531388380952382</v>
      </c>
      <c r="J7" s="769">
        <v>226079.57800000001</v>
      </c>
      <c r="K7" s="769" t="s">
        <v>330</v>
      </c>
      <c r="L7" s="769" t="s">
        <v>330</v>
      </c>
      <c r="M7" s="793">
        <v>23008456.14059538</v>
      </c>
      <c r="N7" s="769">
        <v>33573.519999999997</v>
      </c>
      <c r="O7" s="769">
        <v>30932.97</v>
      </c>
      <c r="P7" s="769">
        <v>32539.34</v>
      </c>
    </row>
    <row r="8" spans="1:17" s="746" customFormat="1" ht="18" customHeight="1">
      <c r="A8" s="770" t="s">
        <v>85</v>
      </c>
      <c r="B8" s="769">
        <v>288</v>
      </c>
      <c r="C8" s="769">
        <v>1215</v>
      </c>
      <c r="D8" s="769">
        <v>2</v>
      </c>
      <c r="E8" s="769">
        <v>22</v>
      </c>
      <c r="F8" s="769">
        <v>1.15E-3</v>
      </c>
      <c r="G8" s="769">
        <v>2.3495299999999997</v>
      </c>
      <c r="H8" s="769">
        <v>5.4719443850000005</v>
      </c>
      <c r="I8" s="769">
        <v>0.2487247447727273</v>
      </c>
      <c r="J8" s="769">
        <v>475821.25089999998</v>
      </c>
      <c r="K8" s="769" t="s">
        <v>330</v>
      </c>
      <c r="L8" s="769" t="s">
        <v>330</v>
      </c>
      <c r="M8" s="793">
        <v>21807760.809999999</v>
      </c>
      <c r="N8" s="769">
        <v>32670.42</v>
      </c>
      <c r="O8" s="769">
        <v>30006.66</v>
      </c>
      <c r="P8" s="769">
        <v>30962.12</v>
      </c>
    </row>
    <row r="9" spans="1:17" s="746" customFormat="1" ht="18" customHeight="1">
      <c r="A9" s="770" t="s">
        <v>88</v>
      </c>
      <c r="B9" s="769">
        <v>287</v>
      </c>
      <c r="C9" s="769">
        <v>1214</v>
      </c>
      <c r="D9" s="769">
        <v>4</v>
      </c>
      <c r="E9" s="769">
        <v>21</v>
      </c>
      <c r="F9" s="769">
        <v>2.9999999999999997E-4</v>
      </c>
      <c r="G9" s="769">
        <v>0.96631999999999996</v>
      </c>
      <c r="H9" s="769">
        <v>2.4191903250000002</v>
      </c>
      <c r="I9" s="769">
        <v>0.115199539</v>
      </c>
      <c r="J9" s="769">
        <v>806396.77500000002</v>
      </c>
      <c r="K9" s="769">
        <v>0</v>
      </c>
      <c r="L9" s="769">
        <v>0</v>
      </c>
      <c r="M9" s="769">
        <v>23825877.09</v>
      </c>
      <c r="N9" s="769">
        <v>33605.300000000003</v>
      </c>
      <c r="O9" s="769">
        <v>30865.59</v>
      </c>
      <c r="P9" s="769">
        <v>33605.300000000003</v>
      </c>
    </row>
    <row r="10" spans="1:17" s="746" customFormat="1" ht="18" customHeight="1">
      <c r="A10" s="770" t="s">
        <v>89</v>
      </c>
      <c r="B10" s="769">
        <v>287</v>
      </c>
      <c r="C10" s="769">
        <v>1213</v>
      </c>
      <c r="D10" s="769">
        <v>3</v>
      </c>
      <c r="E10" s="769">
        <v>20</v>
      </c>
      <c r="F10" s="769">
        <v>3.2000000000000003E-4</v>
      </c>
      <c r="G10" s="769">
        <v>1.2334799999999999</v>
      </c>
      <c r="H10" s="769">
        <v>3.1162057600000002</v>
      </c>
      <c r="I10" s="769">
        <v>0.15581028799999999</v>
      </c>
      <c r="J10" s="769">
        <v>973814.3</v>
      </c>
      <c r="K10" s="769">
        <v>0</v>
      </c>
      <c r="L10" s="769">
        <v>0</v>
      </c>
      <c r="M10" s="769">
        <v>24973139.010000002</v>
      </c>
      <c r="N10" s="769">
        <v>35217.910000000003</v>
      </c>
      <c r="O10" s="769">
        <v>33605.300000000003</v>
      </c>
      <c r="P10" s="769">
        <v>34796.1</v>
      </c>
    </row>
    <row r="11" spans="1:17" s="746" customFormat="1" ht="18" customHeight="1">
      <c r="A11" s="770" t="s">
        <v>185</v>
      </c>
      <c r="B11" s="769">
        <v>287</v>
      </c>
      <c r="C11" s="769">
        <v>1243</v>
      </c>
      <c r="D11" s="769">
        <v>4</v>
      </c>
      <c r="E11" s="769">
        <v>22</v>
      </c>
      <c r="F11" s="769">
        <v>8.0000000000000007E-5</v>
      </c>
      <c r="G11" s="769">
        <v>6.3719999999999999E-2</v>
      </c>
      <c r="H11" s="769">
        <v>0.16095799999999999</v>
      </c>
      <c r="I11" s="769">
        <v>7.3162729999999999E-3</v>
      </c>
      <c r="J11" s="769">
        <v>201197.5</v>
      </c>
      <c r="K11" s="769">
        <v>0</v>
      </c>
      <c r="L11" s="769">
        <v>0</v>
      </c>
      <c r="M11" s="769">
        <v>25877114.460000001</v>
      </c>
      <c r="N11" s="769">
        <v>35393.51</v>
      </c>
      <c r="O11" s="769">
        <v>32890.61</v>
      </c>
      <c r="P11" s="769">
        <v>33464</v>
      </c>
    </row>
    <row r="12" spans="1:17" s="746" customFormat="1" ht="18" customHeight="1">
      <c r="A12" s="770" t="s">
        <v>240</v>
      </c>
      <c r="B12" s="769">
        <v>287</v>
      </c>
      <c r="C12" s="769">
        <v>1413</v>
      </c>
      <c r="D12" s="769">
        <v>1</v>
      </c>
      <c r="E12" s="769">
        <v>19</v>
      </c>
      <c r="F12" s="769">
        <v>2.0000000000000002E-5</v>
      </c>
      <c r="G12" s="769">
        <v>2.8199999999999999E-2</v>
      </c>
      <c r="H12" s="769">
        <v>9.8418000000000005E-2</v>
      </c>
      <c r="I12" s="769">
        <v>5.1798950000000003E-3</v>
      </c>
      <c r="J12" s="769">
        <v>492090</v>
      </c>
      <c r="K12" s="769">
        <v>0</v>
      </c>
      <c r="L12" s="769">
        <v>0</v>
      </c>
      <c r="M12" s="769">
        <v>27291934.98</v>
      </c>
      <c r="N12" s="769">
        <v>35357.79</v>
      </c>
      <c r="O12" s="769">
        <v>33100.58</v>
      </c>
      <c r="P12" s="804">
        <v>35357.79</v>
      </c>
    </row>
    <row r="13" spans="1:17" s="746" customFormat="1" ht="18" customHeight="1">
      <c r="A13" s="803" t="s">
        <v>889</v>
      </c>
      <c r="B13" s="802"/>
      <c r="C13" s="802"/>
      <c r="D13" s="802"/>
      <c r="E13" s="802"/>
      <c r="F13" s="802"/>
      <c r="G13" s="802"/>
      <c r="H13" s="802"/>
      <c r="I13" s="802"/>
      <c r="J13" s="802"/>
      <c r="K13" s="802"/>
      <c r="L13" s="802"/>
      <c r="M13" s="802"/>
      <c r="N13" s="802"/>
      <c r="O13" s="802"/>
      <c r="P13" s="802"/>
      <c r="Q13" s="802"/>
    </row>
    <row r="14" spans="1:17" s="746" customFormat="1" ht="18.75" customHeight="1">
      <c r="A14" s="1248" t="s">
        <v>353</v>
      </c>
      <c r="B14" s="1248"/>
      <c r="C14" s="1248"/>
      <c r="D14" s="1248"/>
      <c r="E14" s="1248"/>
      <c r="F14" s="1248"/>
      <c r="G14" s="1248"/>
      <c r="H14" s="1248"/>
      <c r="I14" s="1248"/>
      <c r="J14" s="1248"/>
      <c r="K14" s="1248"/>
      <c r="L14" s="1248"/>
      <c r="M14" s="1248"/>
      <c r="N14" s="1248"/>
      <c r="O14" s="1248"/>
      <c r="P14" s="1248"/>
      <c r="Q14" s="1248"/>
    </row>
    <row r="15" spans="1:17" s="746" customFormat="1" ht="18.75" customHeight="1">
      <c r="A15" s="1248" t="s">
        <v>888</v>
      </c>
      <c r="B15" s="1248"/>
      <c r="C15" s="1248"/>
      <c r="D15" s="1248"/>
      <c r="E15" s="1248"/>
      <c r="F15" s="1248"/>
      <c r="G15" s="1248"/>
      <c r="H15" s="1248"/>
      <c r="I15" s="1248"/>
      <c r="J15" s="1248"/>
      <c r="K15" s="1248"/>
      <c r="L15" s="1248"/>
      <c r="M15" s="1248"/>
      <c r="N15" s="1248"/>
      <c r="O15" s="1248"/>
      <c r="P15" s="1248"/>
      <c r="Q15" s="1248"/>
    </row>
    <row r="16" spans="1:17" s="746" customFormat="1" ht="28.35" customHeight="1"/>
  </sheetData>
  <mergeCells count="16">
    <mergeCell ref="L2:L3"/>
    <mergeCell ref="M2:M3"/>
    <mergeCell ref="N2:P2"/>
    <mergeCell ref="A14:Q14"/>
    <mergeCell ref="A15:Q15"/>
    <mergeCell ref="F2:F3"/>
    <mergeCell ref="G2:G3"/>
    <mergeCell ref="H2:H3"/>
    <mergeCell ref="I2:I3"/>
    <mergeCell ref="K2:K3"/>
    <mergeCell ref="E2:E3"/>
    <mergeCell ref="A1:C1"/>
    <mergeCell ref="A2:A3"/>
    <mergeCell ref="B2:B3"/>
    <mergeCell ref="C2:C3"/>
    <mergeCell ref="D2:D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Normal="100" workbookViewId="0">
      <selection activeCell="G10" sqref="G10"/>
    </sheetView>
  </sheetViews>
  <sheetFormatPr defaultColWidth="9.140625" defaultRowHeight="15"/>
  <cols>
    <col min="1" max="1" width="6.42578125" style="742" bestFit="1" customWidth="1"/>
    <col min="2" max="2" width="36.42578125" style="742" bestFit="1" customWidth="1"/>
    <col min="3" max="8" width="13.5703125" style="742" bestFit="1" customWidth="1"/>
    <col min="9" max="9" width="4.85546875" style="742" bestFit="1" customWidth="1"/>
    <col min="10" max="16384" width="9.140625" style="742"/>
  </cols>
  <sheetData>
    <row r="1" spans="1:8" ht="13.5" customHeight="1">
      <c r="A1" s="1286" t="s">
        <v>922</v>
      </c>
      <c r="B1" s="1286"/>
      <c r="C1" s="1286"/>
      <c r="D1" s="1286"/>
      <c r="E1" s="1287"/>
      <c r="F1" s="1287"/>
      <c r="G1" s="1287"/>
      <c r="H1" s="1287"/>
    </row>
    <row r="2" spans="1:8" s="746" customFormat="1" ht="19.5" customHeight="1">
      <c r="A2" s="1267" t="s">
        <v>921</v>
      </c>
      <c r="B2" s="1288"/>
      <c r="C2" s="1288"/>
      <c r="D2" s="1288"/>
      <c r="E2" s="1288"/>
      <c r="F2" s="1288"/>
      <c r="G2" s="1288"/>
      <c r="H2" s="1268"/>
    </row>
    <row r="3" spans="1:8" s="746" customFormat="1" ht="15" customHeight="1">
      <c r="A3" s="1256" t="s">
        <v>920</v>
      </c>
      <c r="B3" s="1256" t="s">
        <v>919</v>
      </c>
      <c r="C3" s="1252" t="s">
        <v>249</v>
      </c>
      <c r="D3" s="1253"/>
      <c r="E3" s="1252" t="s">
        <v>250</v>
      </c>
      <c r="F3" s="1253"/>
      <c r="G3" s="1267" t="s">
        <v>251</v>
      </c>
      <c r="H3" s="1268"/>
    </row>
    <row r="4" spans="1:8" s="746" customFormat="1" ht="15" customHeight="1">
      <c r="A4" s="1289"/>
      <c r="B4" s="1289"/>
      <c r="C4" s="815" t="s">
        <v>1</v>
      </c>
      <c r="D4" s="791" t="s">
        <v>240</v>
      </c>
      <c r="E4" s="815" t="s">
        <v>1</v>
      </c>
      <c r="F4" s="791" t="s">
        <v>240</v>
      </c>
      <c r="G4" s="815" t="s">
        <v>1</v>
      </c>
      <c r="H4" s="791" t="s">
        <v>240</v>
      </c>
    </row>
    <row r="5" spans="1:8" s="746" customFormat="1" ht="15" customHeight="1">
      <c r="A5" s="814">
        <v>1</v>
      </c>
      <c r="B5" s="813" t="s">
        <v>918</v>
      </c>
      <c r="C5" s="812">
        <v>21.309786439047119</v>
      </c>
      <c r="D5" s="812">
        <v>21.309786439</v>
      </c>
      <c r="E5" s="812">
        <v>10.86</v>
      </c>
      <c r="F5" s="812">
        <v>10.14</v>
      </c>
      <c r="G5" s="812">
        <v>2.1089918089999999</v>
      </c>
      <c r="H5" s="812">
        <v>0</v>
      </c>
    </row>
    <row r="6" spans="1:8" s="746" customFormat="1" ht="15" customHeight="1">
      <c r="A6" s="814">
        <v>2</v>
      </c>
      <c r="B6" s="813" t="s">
        <v>917</v>
      </c>
      <c r="C6" s="812">
        <v>0.27770467076869704</v>
      </c>
      <c r="D6" s="812">
        <v>0.27770467100000001</v>
      </c>
      <c r="E6" s="812">
        <v>0.72</v>
      </c>
      <c r="F6" s="812">
        <v>0.66</v>
      </c>
      <c r="G6" s="812">
        <v>0</v>
      </c>
      <c r="H6" s="812">
        <v>0</v>
      </c>
    </row>
    <row r="7" spans="1:8" s="746" customFormat="1" ht="15" customHeight="1">
      <c r="A7" s="814">
        <v>3</v>
      </c>
      <c r="B7" s="813" t="s">
        <v>916</v>
      </c>
      <c r="C7" s="812">
        <v>0.41605521891641378</v>
      </c>
      <c r="D7" s="812">
        <v>0.41605521899999998</v>
      </c>
      <c r="E7" s="812">
        <v>0.13</v>
      </c>
      <c r="F7" s="812">
        <v>0.11</v>
      </c>
      <c r="G7" s="812">
        <v>0</v>
      </c>
      <c r="H7" s="812">
        <v>0</v>
      </c>
    </row>
    <row r="8" spans="1:8" s="746" customFormat="1" ht="15" customHeight="1">
      <c r="A8" s="814">
        <v>4</v>
      </c>
      <c r="B8" s="813" t="s">
        <v>915</v>
      </c>
      <c r="C8" s="812">
        <v>9.2854348232586596E-3</v>
      </c>
      <c r="D8" s="812">
        <v>9.2854349999999999E-3</v>
      </c>
      <c r="E8" s="812">
        <v>0</v>
      </c>
      <c r="F8" s="812">
        <v>0</v>
      </c>
      <c r="G8" s="812">
        <v>0</v>
      </c>
      <c r="H8" s="812">
        <v>0</v>
      </c>
    </row>
    <row r="9" spans="1:8" s="746" customFormat="1" ht="15" customHeight="1">
      <c r="A9" s="814">
        <v>5</v>
      </c>
      <c r="B9" s="813" t="s">
        <v>914</v>
      </c>
      <c r="C9" s="812">
        <v>0.22524940359631854</v>
      </c>
      <c r="D9" s="812">
        <v>0.22524940399999999</v>
      </c>
      <c r="E9" s="812">
        <v>5.53</v>
      </c>
      <c r="F9" s="812">
        <v>6.2</v>
      </c>
      <c r="G9" s="812">
        <v>0</v>
      </c>
      <c r="H9" s="812">
        <v>0</v>
      </c>
    </row>
    <row r="10" spans="1:8" s="746" customFormat="1" ht="15" customHeight="1">
      <c r="A10" s="814">
        <v>6</v>
      </c>
      <c r="B10" s="813" t="s">
        <v>913</v>
      </c>
      <c r="C10" s="812">
        <v>3.2338305639609773E-2</v>
      </c>
      <c r="D10" s="812">
        <v>3.2338305999999997E-2</v>
      </c>
      <c r="E10" s="812">
        <v>0.87</v>
      </c>
      <c r="F10" s="812">
        <v>0.98</v>
      </c>
      <c r="G10" s="812">
        <v>0</v>
      </c>
      <c r="H10" s="812">
        <v>0</v>
      </c>
    </row>
    <row r="11" spans="1:8" s="746" customFormat="1" ht="15" customHeight="1">
      <c r="A11" s="814">
        <v>7</v>
      </c>
      <c r="B11" s="813" t="s">
        <v>912</v>
      </c>
      <c r="C11" s="812">
        <v>1.5046312961776439E-2</v>
      </c>
      <c r="D11" s="812">
        <v>1.5046313E-2</v>
      </c>
      <c r="E11" s="812">
        <v>0.39</v>
      </c>
      <c r="F11" s="812">
        <v>0.39</v>
      </c>
      <c r="G11" s="812">
        <v>0</v>
      </c>
      <c r="H11" s="812">
        <v>0</v>
      </c>
    </row>
    <row r="12" spans="1:8" s="746" customFormat="1" ht="15" customHeight="1">
      <c r="A12" s="814">
        <v>8</v>
      </c>
      <c r="B12" s="813" t="s">
        <v>911</v>
      </c>
      <c r="C12" s="812">
        <v>2.1505137608864402</v>
      </c>
      <c r="D12" s="812">
        <v>2.150513761</v>
      </c>
      <c r="E12" s="812">
        <v>0.05</v>
      </c>
      <c r="F12" s="812">
        <v>0.04</v>
      </c>
      <c r="G12" s="812">
        <v>48.611685829999999</v>
      </c>
      <c r="H12" s="812">
        <v>50</v>
      </c>
    </row>
    <row r="13" spans="1:8" s="746" customFormat="1" ht="15" customHeight="1">
      <c r="A13" s="814">
        <v>9</v>
      </c>
      <c r="B13" s="813" t="s">
        <v>910</v>
      </c>
      <c r="C13" s="812">
        <v>2.0671076606563234E-2</v>
      </c>
      <c r="D13" s="812">
        <v>2.0671077E-2</v>
      </c>
      <c r="E13" s="812">
        <v>4.0999999999999996</v>
      </c>
      <c r="F13" s="812">
        <v>3.38</v>
      </c>
      <c r="G13" s="812">
        <v>0</v>
      </c>
      <c r="H13" s="812">
        <v>0</v>
      </c>
    </row>
    <row r="14" spans="1:8" s="746" customFormat="1" ht="15" customHeight="1">
      <c r="A14" s="814">
        <v>10</v>
      </c>
      <c r="B14" s="813" t="s">
        <v>909</v>
      </c>
      <c r="C14" s="812">
        <v>0.11730022834853816</v>
      </c>
      <c r="D14" s="812">
        <v>0.11730022800000001</v>
      </c>
      <c r="E14" s="812">
        <v>0</v>
      </c>
      <c r="F14" s="812">
        <v>0</v>
      </c>
      <c r="G14" s="812">
        <v>0</v>
      </c>
      <c r="H14" s="812">
        <v>0</v>
      </c>
    </row>
    <row r="15" spans="1:8" s="746" customFormat="1" ht="15" customHeight="1">
      <c r="A15" s="814">
        <v>11</v>
      </c>
      <c r="B15" s="813" t="s">
        <v>908</v>
      </c>
      <c r="C15" s="812">
        <v>0.36821683823188123</v>
      </c>
      <c r="D15" s="812">
        <v>0.36821683799999999</v>
      </c>
      <c r="E15" s="812">
        <v>2.52</v>
      </c>
      <c r="F15" s="812">
        <v>2.5099999999999998</v>
      </c>
      <c r="G15" s="812">
        <v>0</v>
      </c>
      <c r="H15" s="812">
        <v>0</v>
      </c>
    </row>
    <row r="16" spans="1:8" s="746" customFormat="1" ht="15" customHeight="1">
      <c r="A16" s="814">
        <v>12</v>
      </c>
      <c r="B16" s="813" t="s">
        <v>907</v>
      </c>
      <c r="C16" s="812">
        <v>0.28485522689545795</v>
      </c>
      <c r="D16" s="812">
        <v>0.28485522699999999</v>
      </c>
      <c r="E16" s="812">
        <v>0.31</v>
      </c>
      <c r="F16" s="812">
        <v>0.19</v>
      </c>
      <c r="G16" s="812">
        <v>0</v>
      </c>
      <c r="H16" s="812">
        <v>0</v>
      </c>
    </row>
    <row r="17" spans="1:8" s="746" customFormat="1" ht="15" customHeight="1">
      <c r="A17" s="814">
        <v>13</v>
      </c>
      <c r="B17" s="813" t="s">
        <v>906</v>
      </c>
      <c r="C17" s="812">
        <v>0.20241103070105437</v>
      </c>
      <c r="D17" s="812">
        <v>0.20241103099999999</v>
      </c>
      <c r="E17" s="812">
        <v>0.16</v>
      </c>
      <c r="F17" s="812">
        <v>0.14000000000000001</v>
      </c>
      <c r="G17" s="812">
        <v>0</v>
      </c>
      <c r="H17" s="812">
        <v>0</v>
      </c>
    </row>
    <row r="18" spans="1:8" s="746" customFormat="1" ht="15" customHeight="1">
      <c r="A18" s="814">
        <v>14</v>
      </c>
      <c r="B18" s="813" t="s">
        <v>905</v>
      </c>
      <c r="C18" s="812">
        <v>2.2722986715227043</v>
      </c>
      <c r="D18" s="812">
        <v>2.2722986719999998</v>
      </c>
      <c r="E18" s="812">
        <v>0.22</v>
      </c>
      <c r="F18" s="812">
        <v>0.26</v>
      </c>
      <c r="G18" s="812">
        <v>2.5892459999999999E-3</v>
      </c>
      <c r="H18" s="812">
        <v>0</v>
      </c>
    </row>
    <row r="19" spans="1:8" s="746" customFormat="1" ht="15" customHeight="1">
      <c r="A19" s="814">
        <v>15</v>
      </c>
      <c r="B19" s="813" t="s">
        <v>904</v>
      </c>
      <c r="C19" s="812">
        <v>0.15099076371305487</v>
      </c>
      <c r="D19" s="812">
        <v>0.150990764</v>
      </c>
      <c r="E19" s="812">
        <v>0.08</v>
      </c>
      <c r="F19" s="812">
        <v>0.09</v>
      </c>
      <c r="G19" s="812">
        <v>0</v>
      </c>
      <c r="H19" s="812">
        <v>0</v>
      </c>
    </row>
    <row r="20" spans="1:8" s="746" customFormat="1" ht="15" customHeight="1">
      <c r="A20" s="814">
        <v>16</v>
      </c>
      <c r="B20" s="813" t="s">
        <v>903</v>
      </c>
      <c r="C20" s="812">
        <v>8.2408930491584889E-3</v>
      </c>
      <c r="D20" s="812">
        <v>8.2408929999999991E-3</v>
      </c>
      <c r="E20" s="812">
        <v>0</v>
      </c>
      <c r="F20" s="812">
        <v>0</v>
      </c>
      <c r="G20" s="812">
        <v>0</v>
      </c>
      <c r="H20" s="812">
        <v>0</v>
      </c>
    </row>
    <row r="21" spans="1:8" s="746" customFormat="1" ht="15" customHeight="1">
      <c r="A21" s="814">
        <v>17</v>
      </c>
      <c r="B21" s="813" t="s">
        <v>902</v>
      </c>
      <c r="C21" s="812">
        <v>36.361125379227055</v>
      </c>
      <c r="D21" s="812">
        <v>36.361125379000001</v>
      </c>
      <c r="E21" s="812">
        <v>68.23</v>
      </c>
      <c r="F21" s="812">
        <v>69.040000000000006</v>
      </c>
      <c r="G21" s="812">
        <v>6.2119813000000003E-2</v>
      </c>
      <c r="H21" s="812">
        <v>0</v>
      </c>
    </row>
    <row r="22" spans="1:8" s="746" customFormat="1" ht="15" customHeight="1">
      <c r="A22" s="814">
        <v>18</v>
      </c>
      <c r="B22" s="813" t="s">
        <v>901</v>
      </c>
      <c r="C22" s="812">
        <v>1.6429609879397098E-2</v>
      </c>
      <c r="D22" s="812">
        <v>1.6429610000000001E-2</v>
      </c>
      <c r="E22" s="812">
        <v>0</v>
      </c>
      <c r="F22" s="812">
        <v>0</v>
      </c>
      <c r="G22" s="812">
        <v>0</v>
      </c>
      <c r="H22" s="812">
        <v>0</v>
      </c>
    </row>
    <row r="23" spans="1:8" s="746" customFormat="1" ht="15" customHeight="1">
      <c r="A23" s="814">
        <v>19</v>
      </c>
      <c r="B23" s="813" t="s">
        <v>900</v>
      </c>
      <c r="C23" s="812">
        <v>0.18430477489562147</v>
      </c>
      <c r="D23" s="812">
        <v>0.184304775</v>
      </c>
      <c r="E23" s="812">
        <v>0.37</v>
      </c>
      <c r="F23" s="812">
        <v>0.5</v>
      </c>
      <c r="G23" s="812">
        <v>0</v>
      </c>
      <c r="H23" s="812">
        <v>0</v>
      </c>
    </row>
    <row r="24" spans="1:8" s="746" customFormat="1" ht="15" customHeight="1">
      <c r="A24" s="814">
        <v>20</v>
      </c>
      <c r="B24" s="813" t="s">
        <v>899</v>
      </c>
      <c r="C24" s="812">
        <v>0.8510830546353062</v>
      </c>
      <c r="D24" s="812">
        <v>0.85108305500000003</v>
      </c>
      <c r="E24" s="812">
        <v>0.98</v>
      </c>
      <c r="F24" s="812">
        <v>1.02</v>
      </c>
      <c r="G24" s="812">
        <v>0</v>
      </c>
      <c r="H24" s="812">
        <v>0</v>
      </c>
    </row>
    <row r="25" spans="1:8" s="746" customFormat="1" ht="15" customHeight="1">
      <c r="A25" s="814">
        <v>21</v>
      </c>
      <c r="B25" s="813" t="s">
        <v>368</v>
      </c>
      <c r="C25" s="812">
        <v>34.726092905654575</v>
      </c>
      <c r="D25" s="812">
        <v>34.726092905999998</v>
      </c>
      <c r="E25" s="812">
        <v>4.4800000000000004</v>
      </c>
      <c r="F25" s="812">
        <v>4.3499999999999996</v>
      </c>
      <c r="G25" s="812">
        <v>49.214613300000003</v>
      </c>
      <c r="H25" s="812">
        <v>50</v>
      </c>
    </row>
    <row r="26" spans="1:8" s="746" customFormat="1" ht="13.5" customHeight="1">
      <c r="A26" s="813"/>
      <c r="B26" s="813" t="s">
        <v>12</v>
      </c>
      <c r="C26" s="812">
        <v>100</v>
      </c>
      <c r="D26" s="812">
        <v>100</v>
      </c>
      <c r="E26" s="812">
        <v>100</v>
      </c>
      <c r="F26" s="812">
        <v>100</v>
      </c>
      <c r="G26" s="812">
        <v>100</v>
      </c>
      <c r="H26" s="812">
        <v>100</v>
      </c>
    </row>
    <row r="27" spans="1:8" s="746" customFormat="1" ht="14.25" customHeight="1">
      <c r="A27" s="1277" t="s">
        <v>286</v>
      </c>
      <c r="B27" s="1278"/>
      <c r="C27" s="1278"/>
      <c r="D27" s="1278"/>
      <c r="E27" s="1278"/>
      <c r="F27" s="1278"/>
      <c r="G27" s="1278"/>
      <c r="H27" s="1279"/>
    </row>
    <row r="28" spans="1:8" s="746" customFormat="1" ht="37.5" customHeight="1">
      <c r="A28" s="1280" t="s">
        <v>898</v>
      </c>
      <c r="B28" s="1281"/>
      <c r="C28" s="1281"/>
      <c r="D28" s="1281"/>
      <c r="E28" s="1281"/>
      <c r="F28" s="1281"/>
      <c r="G28" s="1281"/>
      <c r="H28" s="1282"/>
    </row>
    <row r="29" spans="1:8" s="746" customFormat="1" ht="18" customHeight="1">
      <c r="A29" s="1283" t="s">
        <v>353</v>
      </c>
      <c r="B29" s="1284"/>
      <c r="C29" s="1284"/>
      <c r="D29" s="1284"/>
      <c r="E29" s="1284"/>
      <c r="F29" s="1284"/>
      <c r="G29" s="1284"/>
      <c r="H29" s="1285"/>
    </row>
    <row r="30" spans="1:8" s="746" customFormat="1" ht="13.5" customHeight="1">
      <c r="A30" s="1277" t="s">
        <v>87</v>
      </c>
      <c r="B30" s="1278"/>
      <c r="C30" s="1278"/>
      <c r="D30" s="1278"/>
      <c r="E30" s="1278"/>
      <c r="F30" s="1278"/>
      <c r="G30" s="1278"/>
      <c r="H30" s="1279"/>
    </row>
    <row r="31" spans="1:8" s="746" customFormat="1" ht="28.35" customHeight="1">
      <c r="C31" s="811"/>
    </row>
  </sheetData>
  <mergeCells count="11">
    <mergeCell ref="A27:H27"/>
    <mergeCell ref="A28:H28"/>
    <mergeCell ref="A29:H29"/>
    <mergeCell ref="A30:H30"/>
    <mergeCell ref="A1:H1"/>
    <mergeCell ref="A2:H2"/>
    <mergeCell ref="A3:A4"/>
    <mergeCell ref="B3:B4"/>
    <mergeCell ref="C3:D3"/>
    <mergeCell ref="E3:F3"/>
    <mergeCell ref="G3:H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zoomScaleNormal="100" workbookViewId="0">
      <selection activeCell="G10" sqref="G10"/>
    </sheetView>
  </sheetViews>
  <sheetFormatPr defaultColWidth="9.140625" defaultRowHeight="15"/>
  <cols>
    <col min="1" max="6" width="14.5703125" style="742" bestFit="1" customWidth="1"/>
    <col min="7" max="7" width="5.42578125" style="742" bestFit="1" customWidth="1"/>
    <col min="8" max="16384" width="9.140625" style="742"/>
  </cols>
  <sheetData>
    <row r="1" spans="1:7" ht="15" customHeight="1">
      <c r="A1" s="1255" t="s">
        <v>831</v>
      </c>
      <c r="B1" s="1255"/>
      <c r="C1" s="1255"/>
      <c r="D1" s="1255"/>
      <c r="E1" s="1255"/>
      <c r="F1" s="1255"/>
    </row>
    <row r="2" spans="1:7" s="746" customFormat="1" ht="18" customHeight="1">
      <c r="A2" s="1256" t="s">
        <v>59</v>
      </c>
      <c r="B2" s="1252" t="s">
        <v>926</v>
      </c>
      <c r="C2" s="1258"/>
      <c r="D2" s="1258"/>
      <c r="E2" s="1258"/>
      <c r="F2" s="1253"/>
    </row>
    <row r="3" spans="1:7" s="746" customFormat="1" ht="18" customHeight="1">
      <c r="A3" s="1289"/>
      <c r="B3" s="791" t="s">
        <v>925</v>
      </c>
      <c r="C3" s="791" t="s">
        <v>924</v>
      </c>
      <c r="D3" s="791" t="s">
        <v>277</v>
      </c>
      <c r="E3" s="791" t="s">
        <v>756</v>
      </c>
      <c r="F3" s="791" t="s">
        <v>368</v>
      </c>
    </row>
    <row r="4" spans="1:7" s="759" customFormat="1" ht="18" customHeight="1">
      <c r="A4" s="763" t="s">
        <v>0</v>
      </c>
      <c r="B4" s="821">
        <v>33.850580506248065</v>
      </c>
      <c r="C4" s="821">
        <v>10.979365224763498</v>
      </c>
      <c r="D4" s="821">
        <v>2.3963204017727078</v>
      </c>
      <c r="E4" s="821">
        <v>7.2782086084619224E-2</v>
      </c>
      <c r="F4" s="821">
        <v>52.700951781131103</v>
      </c>
    </row>
    <row r="5" spans="1:7" s="759" customFormat="1" ht="18" customHeight="1">
      <c r="A5" s="823" t="s">
        <v>1</v>
      </c>
      <c r="B5" s="821">
        <v>32.479878169999999</v>
      </c>
      <c r="C5" s="822">
        <v>17.68891635</v>
      </c>
      <c r="D5" s="821">
        <v>2.0876311080000001</v>
      </c>
      <c r="E5" s="821">
        <v>2.2081943999999999E-2</v>
      </c>
      <c r="F5" s="821">
        <v>47.721492427999998</v>
      </c>
      <c r="G5" s="820"/>
    </row>
    <row r="6" spans="1:7" s="746" customFormat="1" ht="18" customHeight="1">
      <c r="A6" s="819" t="s">
        <v>83</v>
      </c>
      <c r="B6" s="818">
        <v>36.521710962999997</v>
      </c>
      <c r="C6" s="818">
        <v>5.6644993059999997</v>
      </c>
      <c r="D6" s="818">
        <v>2.2930740940000001</v>
      </c>
      <c r="E6" s="818">
        <v>2.3761122999999999E-2</v>
      </c>
      <c r="F6" s="818">
        <v>55.496954514000002</v>
      </c>
    </row>
    <row r="7" spans="1:7" s="746" customFormat="1" ht="18" customHeight="1">
      <c r="A7" s="770" t="s">
        <v>84</v>
      </c>
      <c r="B7" s="817">
        <v>37.04</v>
      </c>
      <c r="C7" s="817">
        <v>14.08</v>
      </c>
      <c r="D7" s="817">
        <v>1.29</v>
      </c>
      <c r="E7" s="817">
        <v>0.01</v>
      </c>
      <c r="F7" s="817">
        <v>47.58</v>
      </c>
    </row>
    <row r="8" spans="1:7" s="746" customFormat="1" ht="18" customHeight="1">
      <c r="A8" s="770" t="s">
        <v>85</v>
      </c>
      <c r="B8" s="817">
        <v>38.151139738656568</v>
      </c>
      <c r="C8" s="817">
        <v>6.2371098235656595</v>
      </c>
      <c r="D8" s="817">
        <v>2.3610972993493631</v>
      </c>
      <c r="E8" s="817">
        <v>1.0581465237023973E-2</v>
      </c>
      <c r="F8" s="817">
        <v>53.240071673191366</v>
      </c>
    </row>
    <row r="9" spans="1:7" s="746" customFormat="1" ht="18" customHeight="1">
      <c r="A9" s="770" t="s">
        <v>88</v>
      </c>
      <c r="B9" s="817">
        <v>32.879668539000001</v>
      </c>
      <c r="C9" s="817">
        <v>16.811350367999999</v>
      </c>
      <c r="D9" s="817">
        <v>1.9151078269999999</v>
      </c>
      <c r="E9" s="817">
        <v>2.6067254000000002E-2</v>
      </c>
      <c r="F9" s="817">
        <v>48.367806012000003</v>
      </c>
    </row>
    <row r="10" spans="1:7" s="746" customFormat="1" ht="18" customHeight="1">
      <c r="A10" s="770" t="s">
        <v>89</v>
      </c>
      <c r="B10" s="817">
        <v>26.989209228</v>
      </c>
      <c r="C10" s="817">
        <v>26.711888462000001</v>
      </c>
      <c r="D10" s="817">
        <v>2.7625925869999999</v>
      </c>
      <c r="E10" s="817">
        <v>3.7738481999999997E-2</v>
      </c>
      <c r="F10" s="817">
        <v>43.498571241999997</v>
      </c>
    </row>
    <row r="11" spans="1:7" s="746" customFormat="1" ht="18" customHeight="1">
      <c r="A11" s="770" t="s">
        <v>185</v>
      </c>
      <c r="B11" s="817">
        <v>31.777500461999999</v>
      </c>
      <c r="C11" s="817">
        <v>17.950047021</v>
      </c>
      <c r="D11" s="817">
        <v>2.3684042999999999</v>
      </c>
      <c r="E11" s="817">
        <v>2.4793387E-2</v>
      </c>
      <c r="F11" s="817">
        <v>47.879254830000001</v>
      </c>
    </row>
    <row r="12" spans="1:7" s="746" customFormat="1" ht="18" customHeight="1">
      <c r="A12" s="770" t="s">
        <v>240</v>
      </c>
      <c r="B12" s="817">
        <v>26.659739408</v>
      </c>
      <c r="C12" s="817">
        <v>32.662624291999997</v>
      </c>
      <c r="D12" s="817">
        <v>1.311021306</v>
      </c>
      <c r="E12" s="817">
        <v>1.1154361999999999E-2</v>
      </c>
      <c r="F12" s="817">
        <v>39.355460633</v>
      </c>
    </row>
    <row r="13" spans="1:7" s="746" customFormat="1" ht="15" customHeight="1">
      <c r="A13" s="1248" t="s">
        <v>353</v>
      </c>
      <c r="B13" s="1248"/>
      <c r="C13" s="1248"/>
      <c r="D13" s="1248"/>
      <c r="E13" s="1248"/>
    </row>
    <row r="14" spans="1:7" s="746" customFormat="1" ht="13.5" customHeight="1">
      <c r="A14" s="1248" t="s">
        <v>923</v>
      </c>
      <c r="B14" s="1248"/>
      <c r="C14" s="1248"/>
      <c r="D14" s="1248"/>
      <c r="E14" s="1248"/>
    </row>
    <row r="15" spans="1:7" s="746" customFormat="1" ht="28.35" customHeight="1"/>
    <row r="16" spans="1:7">
      <c r="B16" s="816"/>
      <c r="C16" s="816"/>
      <c r="D16" s="816"/>
      <c r="E16" s="816"/>
      <c r="F16" s="816"/>
    </row>
    <row r="17" spans="2:17">
      <c r="B17" s="747"/>
      <c r="C17" s="747"/>
      <c r="D17" s="747"/>
      <c r="E17" s="747"/>
      <c r="F17" s="747"/>
      <c r="G17" s="747"/>
      <c r="H17" s="747"/>
      <c r="I17" s="747"/>
      <c r="J17" s="747"/>
      <c r="K17" s="747"/>
      <c r="L17" s="747"/>
      <c r="M17" s="747"/>
      <c r="N17" s="747"/>
      <c r="O17" s="747"/>
      <c r="P17" s="747"/>
      <c r="Q17" s="747"/>
    </row>
  </sheetData>
  <mergeCells count="5">
    <mergeCell ref="A1:F1"/>
    <mergeCell ref="A2:A3"/>
    <mergeCell ref="B2:F2"/>
    <mergeCell ref="A13:E13"/>
    <mergeCell ref="A14:E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zoomScaleNormal="100" workbookViewId="0">
      <selection activeCell="G10" sqref="G10"/>
    </sheetView>
  </sheetViews>
  <sheetFormatPr defaultColWidth="9.140625" defaultRowHeight="15"/>
  <cols>
    <col min="1" max="6" width="14.5703125" style="742" bestFit="1" customWidth="1"/>
    <col min="7" max="7" width="4.5703125" style="742" bestFit="1" customWidth="1"/>
    <col min="8" max="16384" width="9.140625" style="742"/>
  </cols>
  <sheetData>
    <row r="1" spans="1:6" ht="18" customHeight="1">
      <c r="A1" s="1255" t="s">
        <v>830</v>
      </c>
      <c r="B1" s="1255"/>
      <c r="C1" s="1255"/>
      <c r="D1" s="1255"/>
      <c r="E1" s="1255"/>
      <c r="F1" s="1255"/>
    </row>
    <row r="2" spans="1:6" s="746" customFormat="1" ht="18" customHeight="1">
      <c r="A2" s="1043" t="s">
        <v>928</v>
      </c>
      <c r="B2" s="1252" t="s">
        <v>926</v>
      </c>
      <c r="C2" s="1290"/>
      <c r="D2" s="1290"/>
      <c r="E2" s="1290"/>
      <c r="F2" s="1291"/>
    </row>
    <row r="3" spans="1:6" s="746" customFormat="1" ht="18" customHeight="1">
      <c r="A3" s="1044"/>
      <c r="B3" s="791" t="s">
        <v>925</v>
      </c>
      <c r="C3" s="791" t="s">
        <v>924</v>
      </c>
      <c r="D3" s="791" t="s">
        <v>277</v>
      </c>
      <c r="E3" s="791" t="s">
        <v>756</v>
      </c>
      <c r="F3" s="791" t="s">
        <v>368</v>
      </c>
    </row>
    <row r="4" spans="1:6" s="759" customFormat="1" ht="18" customHeight="1">
      <c r="A4" s="763" t="s">
        <v>0</v>
      </c>
      <c r="B4" s="821">
        <v>27.53</v>
      </c>
      <c r="C4" s="821">
        <v>12.14</v>
      </c>
      <c r="D4" s="821">
        <v>6.24</v>
      </c>
      <c r="E4" s="821">
        <v>0.17</v>
      </c>
      <c r="F4" s="821">
        <v>53.92</v>
      </c>
    </row>
    <row r="5" spans="1:6" s="759" customFormat="1" ht="18" customHeight="1">
      <c r="A5" s="823" t="s">
        <v>1</v>
      </c>
      <c r="B5" s="821">
        <v>27.29</v>
      </c>
      <c r="C5" s="821">
        <v>14.35</v>
      </c>
      <c r="D5" s="821">
        <v>7.73</v>
      </c>
      <c r="E5" s="821">
        <v>0.16</v>
      </c>
      <c r="F5" s="821">
        <v>50.47</v>
      </c>
    </row>
    <row r="6" spans="1:6" s="746" customFormat="1" ht="18" customHeight="1">
      <c r="A6" s="770" t="s">
        <v>83</v>
      </c>
      <c r="B6" s="817">
        <v>27.31</v>
      </c>
      <c r="C6" s="817">
        <v>12.61</v>
      </c>
      <c r="D6" s="817">
        <v>7.06</v>
      </c>
      <c r="E6" s="817">
        <v>0.12</v>
      </c>
      <c r="F6" s="817">
        <v>52.9</v>
      </c>
    </row>
    <row r="7" spans="1:6" s="746" customFormat="1" ht="18" customHeight="1">
      <c r="A7" s="770" t="s">
        <v>84</v>
      </c>
      <c r="B7" s="817">
        <v>28.5</v>
      </c>
      <c r="C7" s="817">
        <v>16.5</v>
      </c>
      <c r="D7" s="817">
        <v>7.51</v>
      </c>
      <c r="E7" s="817">
        <v>0.12</v>
      </c>
      <c r="F7" s="817">
        <v>47.38</v>
      </c>
    </row>
    <row r="8" spans="1:6" s="746" customFormat="1" ht="18" customHeight="1">
      <c r="A8" s="770" t="s">
        <v>85</v>
      </c>
      <c r="B8" s="817">
        <v>28.9</v>
      </c>
      <c r="C8" s="817">
        <v>14.97</v>
      </c>
      <c r="D8" s="817">
        <v>8.18</v>
      </c>
      <c r="E8" s="817">
        <v>0.08</v>
      </c>
      <c r="F8" s="817">
        <v>47.87</v>
      </c>
    </row>
    <row r="9" spans="1:6" s="746" customFormat="1" ht="18" customHeight="1">
      <c r="A9" s="770" t="s">
        <v>88</v>
      </c>
      <c r="B9" s="817">
        <v>26.69</v>
      </c>
      <c r="C9" s="817">
        <v>13.89</v>
      </c>
      <c r="D9" s="817">
        <v>8.6</v>
      </c>
      <c r="E9" s="817">
        <v>0.13</v>
      </c>
      <c r="F9" s="817">
        <v>50.7</v>
      </c>
    </row>
    <row r="10" spans="1:6" s="746" customFormat="1" ht="18" customHeight="1">
      <c r="A10" s="770" t="s">
        <v>89</v>
      </c>
      <c r="B10" s="817">
        <v>26.39</v>
      </c>
      <c r="C10" s="817">
        <v>13.18</v>
      </c>
      <c r="D10" s="817">
        <v>7.44</v>
      </c>
      <c r="E10" s="817">
        <v>0.21</v>
      </c>
      <c r="F10" s="817">
        <v>52.78</v>
      </c>
    </row>
    <row r="11" spans="1:6" s="746" customFormat="1" ht="18" customHeight="1">
      <c r="A11" s="770" t="s">
        <v>185</v>
      </c>
      <c r="B11" s="817">
        <v>26.86</v>
      </c>
      <c r="C11" s="817">
        <v>13.42</v>
      </c>
      <c r="D11" s="817">
        <v>8.02</v>
      </c>
      <c r="E11" s="817">
        <v>0.25</v>
      </c>
      <c r="F11" s="817">
        <v>51.45</v>
      </c>
    </row>
    <row r="12" spans="1:6" s="746" customFormat="1" ht="18" customHeight="1">
      <c r="A12" s="770" t="s">
        <v>240</v>
      </c>
      <c r="B12" s="817">
        <v>26.39</v>
      </c>
      <c r="C12" s="817">
        <v>16.690000000000001</v>
      </c>
      <c r="D12" s="817">
        <v>7.46</v>
      </c>
      <c r="E12" s="817">
        <v>0.2</v>
      </c>
      <c r="F12" s="817">
        <v>49.26</v>
      </c>
    </row>
    <row r="13" spans="1:6" s="746" customFormat="1" ht="15" customHeight="1">
      <c r="A13" s="1248" t="s">
        <v>353</v>
      </c>
      <c r="B13" s="1248"/>
      <c r="C13" s="1248"/>
      <c r="D13" s="1248"/>
      <c r="E13" s="1248"/>
      <c r="F13" s="1248"/>
    </row>
    <row r="14" spans="1:6" s="746" customFormat="1" ht="13.5" customHeight="1">
      <c r="A14" s="1248" t="s">
        <v>927</v>
      </c>
      <c r="B14" s="1248"/>
      <c r="C14" s="1248"/>
      <c r="D14" s="1248"/>
      <c r="E14" s="1248"/>
      <c r="F14" s="1248"/>
    </row>
    <row r="15" spans="1:6" s="746" customFormat="1" ht="25.35" customHeight="1"/>
  </sheetData>
  <mergeCells count="4">
    <mergeCell ref="A1:F1"/>
    <mergeCell ref="B2:F2"/>
    <mergeCell ref="A13:F13"/>
    <mergeCell ref="A14:F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zoomScaleNormal="100" workbookViewId="0">
      <selection activeCell="G10" sqref="G10"/>
    </sheetView>
  </sheetViews>
  <sheetFormatPr defaultColWidth="9.140625" defaultRowHeight="15"/>
  <cols>
    <col min="1" max="6" width="14.5703125" style="742" bestFit="1" customWidth="1"/>
    <col min="7" max="7" width="4.5703125" style="742" bestFit="1" customWidth="1"/>
    <col min="8" max="16384" width="9.140625" style="742"/>
  </cols>
  <sheetData>
    <row r="1" spans="1:6" ht="21" customHeight="1">
      <c r="A1" s="1300" t="s">
        <v>829</v>
      </c>
      <c r="B1" s="1300"/>
      <c r="C1" s="1300"/>
      <c r="D1" s="1300"/>
      <c r="E1" s="1300"/>
    </row>
    <row r="2" spans="1:6" s="746" customFormat="1" ht="18.75" customHeight="1">
      <c r="A2" s="1292" t="s">
        <v>59</v>
      </c>
      <c r="B2" s="1252" t="s">
        <v>926</v>
      </c>
      <c r="C2" s="1258"/>
      <c r="D2" s="1258"/>
      <c r="E2" s="1258"/>
      <c r="F2" s="1253"/>
    </row>
    <row r="3" spans="1:6" s="746" customFormat="1" ht="18" customHeight="1">
      <c r="A3" s="1293"/>
      <c r="B3" s="791" t="s">
        <v>925</v>
      </c>
      <c r="C3" s="791" t="s">
        <v>924</v>
      </c>
      <c r="D3" s="791" t="s">
        <v>277</v>
      </c>
      <c r="E3" s="791" t="s">
        <v>756</v>
      </c>
      <c r="F3" s="791" t="s">
        <v>368</v>
      </c>
    </row>
    <row r="4" spans="1:6" s="759" customFormat="1" ht="18" customHeight="1">
      <c r="A4" s="763" t="s">
        <v>0</v>
      </c>
      <c r="B4" s="826">
        <v>0</v>
      </c>
      <c r="C4" s="826">
        <v>0</v>
      </c>
      <c r="D4" s="826">
        <v>0</v>
      </c>
      <c r="E4" s="826">
        <v>0</v>
      </c>
      <c r="F4" s="782">
        <v>100</v>
      </c>
    </row>
    <row r="5" spans="1:6" s="759" customFormat="1" ht="18" customHeight="1">
      <c r="A5" s="763" t="s">
        <v>1</v>
      </c>
      <c r="B5" s="826">
        <v>2.5630100000000001E-3</v>
      </c>
      <c r="C5" s="826">
        <v>0</v>
      </c>
      <c r="D5" s="826">
        <v>0</v>
      </c>
      <c r="E5" s="826">
        <v>0</v>
      </c>
      <c r="F5" s="826">
        <v>99.997436989999997</v>
      </c>
    </row>
    <row r="6" spans="1:6" s="746" customFormat="1" ht="18" customHeight="1">
      <c r="A6" s="758" t="s">
        <v>83</v>
      </c>
      <c r="B6" s="825">
        <v>0</v>
      </c>
      <c r="C6" s="825">
        <v>0</v>
      </c>
      <c r="D6" s="825">
        <v>0</v>
      </c>
      <c r="E6" s="825">
        <v>0</v>
      </c>
      <c r="F6" s="825">
        <v>100</v>
      </c>
    </row>
    <row r="7" spans="1:6" s="746" customFormat="1" ht="18" customHeight="1">
      <c r="A7" s="770" t="s">
        <v>84</v>
      </c>
      <c r="B7" s="824">
        <v>0</v>
      </c>
      <c r="C7" s="824">
        <v>0</v>
      </c>
      <c r="D7" s="824">
        <v>0</v>
      </c>
      <c r="E7" s="824">
        <v>0</v>
      </c>
      <c r="F7" s="824">
        <v>100</v>
      </c>
    </row>
    <row r="8" spans="1:6" s="746" customFormat="1" ht="18" customHeight="1">
      <c r="A8" s="770" t="s">
        <v>85</v>
      </c>
      <c r="B8" s="824">
        <v>4.1703640000000002E-3</v>
      </c>
      <c r="C8" s="824">
        <v>0</v>
      </c>
      <c r="D8" s="824">
        <v>0</v>
      </c>
      <c r="E8" s="824">
        <v>0</v>
      </c>
      <c r="F8" s="824">
        <v>99.995829639999997</v>
      </c>
    </row>
    <row r="9" spans="1:6" s="746" customFormat="1" ht="18" customHeight="1">
      <c r="A9" s="770" t="s">
        <v>88</v>
      </c>
      <c r="B9" s="824">
        <v>0</v>
      </c>
      <c r="C9" s="824">
        <v>0</v>
      </c>
      <c r="D9" s="824">
        <v>0</v>
      </c>
      <c r="E9" s="824">
        <v>0</v>
      </c>
      <c r="F9" s="824">
        <v>100</v>
      </c>
    </row>
    <row r="10" spans="1:6" s="746" customFormat="1" ht="18" customHeight="1">
      <c r="A10" s="770" t="s">
        <v>89</v>
      </c>
      <c r="B10" s="824">
        <v>7.3615160000000002E-3</v>
      </c>
      <c r="C10" s="824">
        <v>0</v>
      </c>
      <c r="D10" s="824">
        <v>0</v>
      </c>
      <c r="E10" s="824">
        <v>0</v>
      </c>
      <c r="F10" s="824">
        <v>99.992638479999997</v>
      </c>
    </row>
    <row r="11" spans="1:6" s="746" customFormat="1" ht="18" customHeight="1">
      <c r="A11" s="770" t="s">
        <v>185</v>
      </c>
      <c r="B11" s="824">
        <v>7.3615160000000002E-3</v>
      </c>
      <c r="C11" s="824">
        <v>0</v>
      </c>
      <c r="D11" s="824">
        <v>0</v>
      </c>
      <c r="E11" s="824">
        <v>0</v>
      </c>
      <c r="F11" s="824">
        <v>99.992638479999997</v>
      </c>
    </row>
    <row r="12" spans="1:6" s="746" customFormat="1" ht="18" customHeight="1">
      <c r="A12" s="770" t="s">
        <v>240</v>
      </c>
      <c r="B12" s="824">
        <v>7.3615160000000002E-3</v>
      </c>
      <c r="C12" s="824">
        <v>0</v>
      </c>
      <c r="D12" s="824">
        <v>0</v>
      </c>
      <c r="E12" s="824">
        <v>0</v>
      </c>
      <c r="F12" s="824">
        <v>99.992638479999997</v>
      </c>
    </row>
    <row r="13" spans="1:6" s="746" customFormat="1" ht="18" customHeight="1">
      <c r="A13" s="1294" t="s">
        <v>353</v>
      </c>
      <c r="B13" s="1295"/>
      <c r="C13" s="1295"/>
      <c r="D13" s="1295"/>
      <c r="E13" s="1295"/>
      <c r="F13" s="1296"/>
    </row>
    <row r="14" spans="1:6" s="746" customFormat="1" ht="18" customHeight="1">
      <c r="A14" s="1297" t="s">
        <v>929</v>
      </c>
      <c r="B14" s="1298"/>
      <c r="C14" s="1298"/>
      <c r="D14" s="1298"/>
      <c r="E14" s="1298"/>
      <c r="F14" s="1299"/>
    </row>
    <row r="15" spans="1:6" s="746" customFormat="1" ht="28.35" customHeight="1"/>
  </sheetData>
  <mergeCells count="5">
    <mergeCell ref="A2:A3"/>
    <mergeCell ref="B2:F2"/>
    <mergeCell ref="A13:F13"/>
    <mergeCell ref="A14:F14"/>
    <mergeCell ref="A1:E1"/>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zoomScaleNormal="100" workbookViewId="0">
      <selection activeCell="G10" sqref="G10"/>
    </sheetView>
  </sheetViews>
  <sheetFormatPr defaultColWidth="9.140625" defaultRowHeight="15"/>
  <cols>
    <col min="1" max="1" width="6.42578125" style="947" bestFit="1" customWidth="1"/>
    <col min="2" max="2" width="20.5703125" style="947" bestFit="1" customWidth="1"/>
    <col min="3" max="3" width="10" style="947" bestFit="1" customWidth="1"/>
    <col min="4" max="4" width="13.85546875" style="947" bestFit="1" customWidth="1"/>
    <col min="5" max="5" width="7.5703125" style="947" bestFit="1" customWidth="1"/>
    <col min="6" max="7" width="6" style="947" bestFit="1" customWidth="1"/>
    <col min="8" max="8" width="9.5703125" style="947" bestFit="1" customWidth="1"/>
    <col min="9" max="9" width="10.5703125" style="947" bestFit="1" customWidth="1"/>
    <col min="10" max="10" width="10" style="947" bestFit="1" customWidth="1"/>
    <col min="11" max="11" width="35.140625" style="947" bestFit="1" customWidth="1"/>
    <col min="12" max="12" width="9.140625" style="947"/>
    <col min="13" max="13" width="10" style="947" bestFit="1" customWidth="1"/>
    <col min="14" max="16384" width="9.140625" style="947"/>
  </cols>
  <sheetData>
    <row r="1" spans="1:13" ht="15.75" customHeight="1">
      <c r="A1" s="1304" t="s">
        <v>1271</v>
      </c>
      <c r="B1" s="1304"/>
      <c r="C1" s="1304"/>
      <c r="D1" s="1304"/>
      <c r="E1" s="1304"/>
      <c r="F1" s="1304"/>
      <c r="G1" s="1304"/>
      <c r="H1" s="1304"/>
      <c r="I1" s="1304"/>
      <c r="J1" s="1304"/>
      <c r="K1" s="1304"/>
    </row>
    <row r="2" spans="1:13" s="949" customFormat="1" ht="74.25" customHeight="1">
      <c r="A2" s="970" t="s">
        <v>94</v>
      </c>
      <c r="B2" s="970" t="s">
        <v>993</v>
      </c>
      <c r="C2" s="1078" t="s">
        <v>992</v>
      </c>
      <c r="D2" s="1078" t="s">
        <v>991</v>
      </c>
      <c r="E2" s="1049" t="s">
        <v>990</v>
      </c>
      <c r="F2" s="1049" t="s">
        <v>989</v>
      </c>
      <c r="G2" s="1049" t="s">
        <v>988</v>
      </c>
      <c r="H2" s="1078" t="s">
        <v>987</v>
      </c>
      <c r="I2" s="1078" t="s">
        <v>986</v>
      </c>
      <c r="J2" s="1078" t="s">
        <v>985</v>
      </c>
      <c r="K2" s="1077"/>
    </row>
    <row r="3" spans="1:13" s="949" customFormat="1" ht="15" customHeight="1">
      <c r="A3" s="834">
        <v>1</v>
      </c>
      <c r="B3" s="833" t="s">
        <v>1036</v>
      </c>
      <c r="C3" s="832">
        <v>363.47</v>
      </c>
      <c r="D3" s="832">
        <v>448127.74034999998</v>
      </c>
      <c r="E3" s="831">
        <v>6.4978697539999999</v>
      </c>
      <c r="F3" s="831">
        <v>1.22</v>
      </c>
      <c r="G3" s="830">
        <v>0.595445</v>
      </c>
      <c r="H3" s="830">
        <v>1.82</v>
      </c>
      <c r="I3" s="829">
        <v>7.8728980000000002</v>
      </c>
      <c r="J3" s="829">
        <v>0.03</v>
      </c>
      <c r="K3" s="1068"/>
      <c r="M3" s="1076"/>
    </row>
    <row r="4" spans="1:13" s="949" customFormat="1" ht="15" customHeight="1">
      <c r="A4" s="834">
        <v>2</v>
      </c>
      <c r="B4" s="833" t="s">
        <v>1028</v>
      </c>
      <c r="C4" s="832">
        <v>121.09</v>
      </c>
      <c r="D4" s="832">
        <v>190193.58297700001</v>
      </c>
      <c r="E4" s="831">
        <v>2.7578143879999999</v>
      </c>
      <c r="F4" s="831">
        <v>1.46</v>
      </c>
      <c r="G4" s="830">
        <v>0.59826199999999996</v>
      </c>
      <c r="H4" s="830">
        <v>2.1800000000000002</v>
      </c>
      <c r="I4" s="829">
        <v>-2.6964039999999998</v>
      </c>
      <c r="J4" s="829">
        <v>0.03</v>
      </c>
      <c r="K4" s="1068"/>
    </row>
    <row r="5" spans="1:13" s="949" customFormat="1" ht="15" customHeight="1">
      <c r="A5" s="834">
        <v>3</v>
      </c>
      <c r="B5" s="833" t="s">
        <v>1270</v>
      </c>
      <c r="C5" s="832">
        <v>892.46</v>
      </c>
      <c r="D5" s="832">
        <v>215079.00096500001</v>
      </c>
      <c r="E5" s="831">
        <v>3.118653922</v>
      </c>
      <c r="F5" s="831">
        <v>1.08</v>
      </c>
      <c r="G5" s="830">
        <v>0.52612899999999996</v>
      </c>
      <c r="H5" s="830">
        <v>1.72</v>
      </c>
      <c r="I5" s="829">
        <v>8.0500889999999998</v>
      </c>
      <c r="J5" s="829">
        <v>0.02</v>
      </c>
      <c r="K5" s="1068"/>
    </row>
    <row r="6" spans="1:13" s="949" customFormat="1" ht="15" customHeight="1">
      <c r="A6" s="834">
        <v>4</v>
      </c>
      <c r="B6" s="833" t="s">
        <v>1023</v>
      </c>
      <c r="C6" s="832">
        <v>88.78</v>
      </c>
      <c r="D6" s="832">
        <v>114873.60462300001</v>
      </c>
      <c r="E6" s="831">
        <v>1.665671758</v>
      </c>
      <c r="F6" s="831">
        <v>1.05</v>
      </c>
      <c r="G6" s="830">
        <v>0.42022999999999999</v>
      </c>
      <c r="H6" s="830">
        <v>1.87</v>
      </c>
      <c r="I6" s="829">
        <v>5.6204559999999999</v>
      </c>
      <c r="J6" s="829">
        <v>0.03</v>
      </c>
      <c r="K6" s="1068"/>
    </row>
    <row r="7" spans="1:13" s="949" customFormat="1" ht="15" customHeight="1">
      <c r="A7" s="834">
        <v>5</v>
      </c>
      <c r="B7" s="833" t="s">
        <v>1269</v>
      </c>
      <c r="C7" s="832">
        <v>83.24</v>
      </c>
      <c r="D7" s="832">
        <v>53842.041768000003</v>
      </c>
      <c r="E7" s="831">
        <v>0.78071171047308874</v>
      </c>
      <c r="F7" s="831">
        <v>0.53</v>
      </c>
      <c r="G7" s="830">
        <v>0.16659299999999999</v>
      </c>
      <c r="H7" s="830">
        <v>1.5</v>
      </c>
      <c r="I7" s="829">
        <v>2.248526</v>
      </c>
      <c r="J7" s="829">
        <v>0.06</v>
      </c>
      <c r="K7" s="1068"/>
    </row>
    <row r="8" spans="1:13" s="949" customFormat="1" ht="15" customHeight="1">
      <c r="A8" s="834">
        <v>6</v>
      </c>
      <c r="B8" s="833" t="s">
        <v>1268</v>
      </c>
      <c r="C8" s="832">
        <v>557</v>
      </c>
      <c r="D8" s="832">
        <v>657029.06465299998</v>
      </c>
      <c r="E8" s="831">
        <v>9.5269471229999994</v>
      </c>
      <c r="F8" s="831">
        <v>1.07</v>
      </c>
      <c r="G8" s="830">
        <v>0.58647700000000003</v>
      </c>
      <c r="H8" s="830">
        <v>1.61</v>
      </c>
      <c r="I8" s="829">
        <v>5.2024739999999996</v>
      </c>
      <c r="J8" s="829">
        <v>0.03</v>
      </c>
      <c r="K8" s="1068"/>
    </row>
    <row r="9" spans="1:13" s="949" customFormat="1" ht="15" customHeight="1">
      <c r="A9" s="834">
        <v>7</v>
      </c>
      <c r="B9" s="833" t="s">
        <v>1267</v>
      </c>
      <c r="C9" s="832">
        <v>2103.91</v>
      </c>
      <c r="D9" s="832">
        <v>562981.30756099999</v>
      </c>
      <c r="E9" s="831">
        <v>8.1632509679999998</v>
      </c>
      <c r="F9" s="831">
        <v>1.01</v>
      </c>
      <c r="G9" s="830">
        <v>0.455322</v>
      </c>
      <c r="H9" s="830">
        <v>1.73</v>
      </c>
      <c r="I9" s="829">
        <v>8.8316459999999992</v>
      </c>
      <c r="J9" s="829">
        <v>0.02</v>
      </c>
      <c r="K9" s="1068"/>
    </row>
    <row r="10" spans="1:13" s="949" customFormat="1" ht="15" customHeight="1">
      <c r="A10" s="834">
        <v>8</v>
      </c>
      <c r="B10" s="833" t="s">
        <v>1266</v>
      </c>
      <c r="C10" s="832">
        <v>992.87</v>
      </c>
      <c r="D10" s="832">
        <v>271893.16480299999</v>
      </c>
      <c r="E10" s="831">
        <v>3.9424615190000001</v>
      </c>
      <c r="F10" s="831">
        <v>1.05</v>
      </c>
      <c r="G10" s="830">
        <v>0.51416399999999995</v>
      </c>
      <c r="H10" s="830">
        <v>1.69</v>
      </c>
      <c r="I10" s="829">
        <v>4.4227860000000003</v>
      </c>
      <c r="J10" s="829">
        <v>0.04</v>
      </c>
      <c r="K10" s="1068"/>
    </row>
    <row r="11" spans="1:13" s="949" customFormat="1" ht="15" customHeight="1">
      <c r="A11" s="834">
        <v>9</v>
      </c>
      <c r="B11" s="833" t="s">
        <v>1040</v>
      </c>
      <c r="C11" s="832">
        <v>6765.37</v>
      </c>
      <c r="D11" s="832">
        <v>879655.09784900001</v>
      </c>
      <c r="E11" s="831">
        <v>12.755033307</v>
      </c>
      <c r="F11" s="831">
        <v>1.08</v>
      </c>
      <c r="G11" s="830">
        <v>0.48493999999999998</v>
      </c>
      <c r="H11" s="830">
        <v>1.79</v>
      </c>
      <c r="I11" s="829">
        <v>7.2275720000000003</v>
      </c>
      <c r="J11" s="829">
        <v>0.02</v>
      </c>
      <c r="K11" s="1068"/>
    </row>
    <row r="12" spans="1:13" s="949" customFormat="1" ht="15" customHeight="1">
      <c r="A12" s="834">
        <v>10</v>
      </c>
      <c r="B12" s="833" t="s">
        <v>1265</v>
      </c>
      <c r="C12" s="832">
        <v>1221.18</v>
      </c>
      <c r="D12" s="832">
        <v>81855.008937999999</v>
      </c>
      <c r="E12" s="831">
        <v>1.1869008299999999</v>
      </c>
      <c r="F12" s="831">
        <v>-0.13</v>
      </c>
      <c r="G12" s="830">
        <v>1E-4</v>
      </c>
      <c r="H12" s="830">
        <v>14.58</v>
      </c>
      <c r="I12" s="829">
        <v>2.2658610000000001</v>
      </c>
      <c r="J12" s="829">
        <v>0.04</v>
      </c>
      <c r="K12" s="1068"/>
    </row>
    <row r="13" spans="1:13" s="949" customFormat="1" ht="15" customHeight="1">
      <c r="A13" s="834">
        <v>11</v>
      </c>
      <c r="B13" s="833" t="s">
        <v>1264</v>
      </c>
      <c r="C13" s="832">
        <v>281.04000000000002</v>
      </c>
      <c r="D13" s="832">
        <v>244587.123903</v>
      </c>
      <c r="E13" s="831">
        <v>3.5465228579999999</v>
      </c>
      <c r="F13" s="831">
        <v>1.06</v>
      </c>
      <c r="G13" s="830">
        <v>0.54986800000000002</v>
      </c>
      <c r="H13" s="830">
        <v>1.66</v>
      </c>
      <c r="I13" s="829">
        <v>9.4796340000000008</v>
      </c>
      <c r="J13" s="829">
        <v>0.03</v>
      </c>
      <c r="K13" s="1068"/>
    </row>
    <row r="14" spans="1:13" s="949" customFormat="1" ht="15" customHeight="1">
      <c r="A14" s="834">
        <v>12</v>
      </c>
      <c r="B14" s="833" t="s">
        <v>1263</v>
      </c>
      <c r="C14" s="832">
        <v>621.6</v>
      </c>
      <c r="D14" s="832">
        <v>128918.803302</v>
      </c>
      <c r="E14" s="831">
        <v>1.869327688</v>
      </c>
      <c r="F14" s="831">
        <v>0.98</v>
      </c>
      <c r="G14" s="830">
        <v>0.36949599999999999</v>
      </c>
      <c r="H14" s="830">
        <v>1.86</v>
      </c>
      <c r="I14" s="829">
        <v>6.1519659999999998</v>
      </c>
      <c r="J14" s="829">
        <v>0.04</v>
      </c>
      <c r="K14" s="1068"/>
    </row>
    <row r="15" spans="1:13" s="949" customFormat="1" ht="15" customHeight="1">
      <c r="A15" s="834">
        <v>13</v>
      </c>
      <c r="B15" s="833" t="s">
        <v>1262</v>
      </c>
      <c r="C15" s="832">
        <v>234.96</v>
      </c>
      <c r="D15" s="832">
        <v>227497.8743</v>
      </c>
      <c r="E15" s="831">
        <v>3.2987280710000002</v>
      </c>
      <c r="F15" s="831">
        <v>0.71</v>
      </c>
      <c r="G15" s="830">
        <v>0.29183700000000001</v>
      </c>
      <c r="H15" s="830">
        <v>1.53</v>
      </c>
      <c r="I15" s="829">
        <v>-5.5175479999999997</v>
      </c>
      <c r="J15" s="829">
        <v>0.03</v>
      </c>
      <c r="K15" s="1068"/>
    </row>
    <row r="16" spans="1:13" s="949" customFormat="1" ht="15" customHeight="1">
      <c r="A16" s="834">
        <v>14</v>
      </c>
      <c r="B16" s="833" t="s">
        <v>1261</v>
      </c>
      <c r="C16" s="832">
        <v>96.42</v>
      </c>
      <c r="D16" s="832">
        <v>72660.283517000003</v>
      </c>
      <c r="E16" s="831">
        <v>1.0535769509999999</v>
      </c>
      <c r="F16" s="831">
        <v>0.52</v>
      </c>
      <c r="G16" s="830">
        <v>0.229966</v>
      </c>
      <c r="H16" s="830">
        <v>1.25</v>
      </c>
      <c r="I16" s="829">
        <v>6.5010510000000004</v>
      </c>
      <c r="J16" s="829">
        <v>0.06</v>
      </c>
      <c r="K16" s="1068"/>
    </row>
    <row r="17" spans="1:11" s="949" customFormat="1" ht="15" customHeight="1">
      <c r="A17" s="834">
        <v>15</v>
      </c>
      <c r="B17" s="833" t="s">
        <v>1260</v>
      </c>
      <c r="C17" s="832">
        <v>95.92</v>
      </c>
      <c r="D17" s="832">
        <v>140061.708281</v>
      </c>
      <c r="E17" s="831">
        <v>2.0309002450000002</v>
      </c>
      <c r="F17" s="831">
        <v>0.76</v>
      </c>
      <c r="G17" s="830">
        <v>0.25237700000000002</v>
      </c>
      <c r="H17" s="830">
        <v>1.73</v>
      </c>
      <c r="I17" s="829">
        <v>-7.041874</v>
      </c>
      <c r="J17" s="829">
        <v>0.03</v>
      </c>
      <c r="K17" s="1068"/>
    </row>
    <row r="18" spans="1:11" s="949" customFormat="1" ht="15" customHeight="1">
      <c r="A18" s="834">
        <v>16</v>
      </c>
      <c r="B18" s="833" t="s">
        <v>1259</v>
      </c>
      <c r="C18" s="832">
        <v>1240.3900000000001</v>
      </c>
      <c r="D18" s="832">
        <v>305953.70965199999</v>
      </c>
      <c r="E18" s="831">
        <v>4.4363407510000004</v>
      </c>
      <c r="F18" s="831">
        <v>0.67</v>
      </c>
      <c r="G18" s="830">
        <v>0.282225</v>
      </c>
      <c r="H18" s="830">
        <v>1.45</v>
      </c>
      <c r="I18" s="829">
        <v>4.8493969999999997</v>
      </c>
      <c r="J18" s="829">
        <v>0.03</v>
      </c>
      <c r="K18" s="1068"/>
    </row>
    <row r="19" spans="1:11" s="949" customFormat="1" ht="15" customHeight="1">
      <c r="A19" s="834">
        <v>17</v>
      </c>
      <c r="B19" s="833" t="s">
        <v>1258</v>
      </c>
      <c r="C19" s="832">
        <v>1097.1300000000001</v>
      </c>
      <c r="D19" s="832">
        <v>57211.451237000001</v>
      </c>
      <c r="E19" s="831">
        <v>0.82956827899999996</v>
      </c>
      <c r="F19" s="831">
        <v>0.99</v>
      </c>
      <c r="G19" s="830">
        <v>0.42355500000000001</v>
      </c>
      <c r="H19" s="830">
        <v>1.76</v>
      </c>
      <c r="I19" s="829">
        <v>-2.0035500000000002</v>
      </c>
      <c r="J19" s="829">
        <v>0.03</v>
      </c>
      <c r="K19" s="1068"/>
    </row>
    <row r="20" spans="1:11" s="949" customFormat="1" ht="15" customHeight="1">
      <c r="A20" s="834">
        <v>18</v>
      </c>
      <c r="B20" s="833" t="s">
        <v>1257</v>
      </c>
      <c r="C20" s="832">
        <v>239.93</v>
      </c>
      <c r="D20" s="832">
        <v>109688.128817</v>
      </c>
      <c r="E20" s="831">
        <v>1.590482156</v>
      </c>
      <c r="F20" s="831">
        <v>0.64</v>
      </c>
      <c r="G20" s="830">
        <v>0.23077300000000001</v>
      </c>
      <c r="H20" s="830">
        <v>1.53</v>
      </c>
      <c r="I20" s="829">
        <v>7.0547940000000002</v>
      </c>
      <c r="J20" s="829">
        <v>0.04</v>
      </c>
      <c r="K20" s="1068"/>
    </row>
    <row r="21" spans="1:11" s="949" customFormat="1" ht="15" customHeight="1">
      <c r="A21" s="834">
        <v>19</v>
      </c>
      <c r="B21" s="833" t="s">
        <v>1256</v>
      </c>
      <c r="C21" s="832">
        <v>1394.06</v>
      </c>
      <c r="D21" s="832">
        <v>632250.22351499996</v>
      </c>
      <c r="E21" s="831">
        <v>9.1676529569999996</v>
      </c>
      <c r="F21" s="831">
        <v>1.04</v>
      </c>
      <c r="G21" s="830">
        <v>0.61626599999999998</v>
      </c>
      <c r="H21" s="830">
        <v>1.52</v>
      </c>
      <c r="I21" s="829">
        <v>5.3025029999999997</v>
      </c>
      <c r="J21" s="829">
        <v>0.02</v>
      </c>
      <c r="K21" s="1068"/>
    </row>
    <row r="22" spans="1:11" s="949" customFormat="1" ht="15" customHeight="1">
      <c r="A22" s="834">
        <v>20</v>
      </c>
      <c r="B22" s="833" t="s">
        <v>1255</v>
      </c>
      <c r="C22" s="832">
        <v>775.24</v>
      </c>
      <c r="D22" s="832">
        <v>74405.031900999995</v>
      </c>
      <c r="E22" s="831">
        <v>1.0788758709999999</v>
      </c>
      <c r="F22" s="831">
        <v>1.35</v>
      </c>
      <c r="G22" s="830">
        <v>0.41128599999999998</v>
      </c>
      <c r="H22" s="830">
        <v>2.4300000000000002</v>
      </c>
      <c r="I22" s="829">
        <v>-3.6752919999999998</v>
      </c>
      <c r="J22" s="829">
        <v>0.04</v>
      </c>
      <c r="K22" s="1068"/>
    </row>
    <row r="23" spans="1:11" s="949" customFormat="1" ht="15" customHeight="1">
      <c r="A23" s="834">
        <v>21</v>
      </c>
      <c r="B23" s="833" t="s">
        <v>1254</v>
      </c>
      <c r="C23" s="832">
        <v>614.48</v>
      </c>
      <c r="D23" s="832">
        <v>250409.86764800001</v>
      </c>
      <c r="E23" s="831">
        <v>3.6309528700000002</v>
      </c>
      <c r="F23" s="831">
        <v>1.04</v>
      </c>
      <c r="G23" s="830">
        <v>0.41247600000000001</v>
      </c>
      <c r="H23" s="830">
        <v>1.86</v>
      </c>
      <c r="I23" s="829">
        <v>23.496932000000001</v>
      </c>
      <c r="J23" s="829">
        <v>0.03</v>
      </c>
      <c r="K23" s="1068"/>
    </row>
    <row r="24" spans="1:11" s="949" customFormat="1" ht="15" customHeight="1">
      <c r="A24" s="834">
        <v>22</v>
      </c>
      <c r="B24" s="833" t="s">
        <v>1253</v>
      </c>
      <c r="C24" s="832">
        <v>542.73</v>
      </c>
      <c r="D24" s="832">
        <v>110235.585096</v>
      </c>
      <c r="E24" s="831">
        <v>1.598420293</v>
      </c>
      <c r="F24" s="831">
        <v>0.88</v>
      </c>
      <c r="G24" s="830">
        <v>0.38458599999999998</v>
      </c>
      <c r="H24" s="830">
        <v>1.64</v>
      </c>
      <c r="I24" s="829">
        <v>11.693742</v>
      </c>
      <c r="J24" s="829">
        <v>0.03</v>
      </c>
      <c r="K24" s="1068"/>
    </row>
    <row r="25" spans="1:11" s="949" customFormat="1" ht="15" customHeight="1">
      <c r="A25" s="834">
        <v>23</v>
      </c>
      <c r="B25" s="833" t="s">
        <v>1252</v>
      </c>
      <c r="C25" s="832">
        <v>2781.62</v>
      </c>
      <c r="D25" s="832">
        <v>203658.79705600001</v>
      </c>
      <c r="E25" s="831">
        <v>2.9530605190000001</v>
      </c>
      <c r="F25" s="831">
        <v>0.75</v>
      </c>
      <c r="G25" s="830">
        <v>0.30613299999999999</v>
      </c>
      <c r="H25" s="830">
        <v>1.56</v>
      </c>
      <c r="I25" s="829">
        <v>4.0325100000000003</v>
      </c>
      <c r="J25" s="829">
        <v>0.03</v>
      </c>
      <c r="K25" s="1068"/>
    </row>
    <row r="26" spans="1:11" s="949" customFormat="1" ht="15" customHeight="1">
      <c r="A26" s="834">
        <v>24</v>
      </c>
      <c r="B26" s="833" t="s">
        <v>1251</v>
      </c>
      <c r="C26" s="832">
        <v>151.04</v>
      </c>
      <c r="D26" s="832">
        <v>126609.038336</v>
      </c>
      <c r="E26" s="831">
        <v>1.835836005</v>
      </c>
      <c r="F26" s="831">
        <v>0.92</v>
      </c>
      <c r="G26" s="830">
        <v>0.300979</v>
      </c>
      <c r="H26" s="830">
        <v>1.93</v>
      </c>
      <c r="I26" s="829">
        <v>7.9559810000000004</v>
      </c>
      <c r="J26" s="829">
        <v>0.03</v>
      </c>
      <c r="K26" s="1068"/>
    </row>
    <row r="27" spans="1:11" s="949" customFormat="1" ht="15" customHeight="1">
      <c r="A27" s="834">
        <v>25</v>
      </c>
      <c r="B27" s="833" t="s">
        <v>1250</v>
      </c>
      <c r="C27" s="832">
        <v>288.67</v>
      </c>
      <c r="D27" s="832">
        <v>77517.978314000007</v>
      </c>
      <c r="E27" s="831">
        <v>1.1240137160000001</v>
      </c>
      <c r="F27" s="831">
        <v>0.95</v>
      </c>
      <c r="G27" s="830">
        <v>0.38997799999999999</v>
      </c>
      <c r="H27" s="830">
        <v>1.75</v>
      </c>
      <c r="I27" s="829">
        <v>7.4161770000000002</v>
      </c>
      <c r="J27" s="829">
        <v>0.05</v>
      </c>
      <c r="K27" s="1068"/>
    </row>
    <row r="28" spans="1:11" s="949" customFormat="1" ht="15" customHeight="1">
      <c r="A28" s="834">
        <v>26</v>
      </c>
      <c r="B28" s="833" t="s">
        <v>1249</v>
      </c>
      <c r="C28" s="832">
        <v>365.91</v>
      </c>
      <c r="D28" s="832">
        <v>327138.918275</v>
      </c>
      <c r="E28" s="831">
        <v>4.743527104</v>
      </c>
      <c r="F28" s="831">
        <v>0.83</v>
      </c>
      <c r="G28" s="830">
        <v>0.436087</v>
      </c>
      <c r="H28" s="830">
        <v>1.45</v>
      </c>
      <c r="I28" s="829">
        <v>6.272049</v>
      </c>
      <c r="J28" s="829">
        <v>0.02</v>
      </c>
      <c r="K28" s="1068"/>
    </row>
    <row r="29" spans="1:11" s="949" customFormat="1" ht="15" customHeight="1">
      <c r="A29" s="834">
        <v>27</v>
      </c>
      <c r="B29" s="833" t="s">
        <v>1248</v>
      </c>
      <c r="C29" s="832">
        <v>9696.67</v>
      </c>
      <c r="D29" s="832">
        <v>82246.151345000006</v>
      </c>
      <c r="E29" s="831">
        <v>1.1925724099999999</v>
      </c>
      <c r="F29" s="831">
        <v>0.64</v>
      </c>
      <c r="G29" s="830">
        <v>0.17921799999999999</v>
      </c>
      <c r="H29" s="830">
        <v>1.73</v>
      </c>
      <c r="I29" s="829">
        <v>8.3568069999999999</v>
      </c>
      <c r="J29" s="829">
        <v>0.05</v>
      </c>
      <c r="K29" s="1068"/>
    </row>
    <row r="30" spans="1:11" s="949" customFormat="1" ht="15" customHeight="1">
      <c r="A30" s="834">
        <v>28</v>
      </c>
      <c r="B30" s="833" t="s">
        <v>1247</v>
      </c>
      <c r="C30" s="832">
        <v>486.63</v>
      </c>
      <c r="D30" s="832">
        <v>67245.296430000002</v>
      </c>
      <c r="E30" s="831">
        <v>0.97505942700000003</v>
      </c>
      <c r="F30" s="831">
        <v>1.1399999999999999</v>
      </c>
      <c r="G30" s="830">
        <v>0.43357699999999999</v>
      </c>
      <c r="H30" s="830">
        <v>2</v>
      </c>
      <c r="I30" s="829">
        <v>5.4850219999999998</v>
      </c>
      <c r="J30" s="829">
        <v>0.04</v>
      </c>
      <c r="K30" s="1068"/>
    </row>
    <row r="31" spans="1:11" s="949" customFormat="1" ht="15" customHeight="1">
      <c r="A31" s="834">
        <v>29</v>
      </c>
      <c r="B31" s="833" t="s">
        <v>1246</v>
      </c>
      <c r="C31" s="832">
        <v>6975.45</v>
      </c>
      <c r="D31" s="832">
        <v>77963.940635999999</v>
      </c>
      <c r="E31" s="831">
        <v>1.1304801870000001</v>
      </c>
      <c r="F31" s="831">
        <v>0.46</v>
      </c>
      <c r="G31" s="830">
        <v>9.3675999999999995E-2</v>
      </c>
      <c r="H31" s="830">
        <v>1.72</v>
      </c>
      <c r="I31" s="829">
        <v>7.5182650000000004</v>
      </c>
      <c r="J31" s="829">
        <v>0.05</v>
      </c>
      <c r="K31" s="1068"/>
    </row>
    <row r="32" spans="1:11" s="949" customFormat="1" ht="15" customHeight="1">
      <c r="A32" s="834">
        <v>30</v>
      </c>
      <c r="B32" s="833" t="s">
        <v>1245</v>
      </c>
      <c r="C32" s="832">
        <v>159.28</v>
      </c>
      <c r="D32" s="832">
        <v>104743.60464799999</v>
      </c>
      <c r="E32" s="831">
        <v>1.5187863619999999</v>
      </c>
      <c r="F32" s="831">
        <v>0.86</v>
      </c>
      <c r="G32" s="830">
        <v>4.6090000000000002E-3</v>
      </c>
      <c r="H32" s="830">
        <v>14.56</v>
      </c>
      <c r="I32" s="829">
        <v>0.54509700000000005</v>
      </c>
      <c r="J32" s="829">
        <v>0.04</v>
      </c>
      <c r="K32" s="1068"/>
    </row>
    <row r="33" spans="1:11" s="949" customFormat="1" ht="15" customHeight="1">
      <c r="A33" s="1075"/>
      <c r="B33" s="1074"/>
      <c r="C33" s="1073"/>
      <c r="D33" s="1073"/>
      <c r="E33" s="1072"/>
      <c r="F33" s="1071"/>
      <c r="G33" s="1070"/>
      <c r="H33" s="1070"/>
      <c r="I33" s="1069"/>
      <c r="J33" s="1069"/>
      <c r="K33" s="1068"/>
    </row>
    <row r="34" spans="1:11" s="949" customFormat="1" ht="38.25" customHeight="1">
      <c r="A34" s="1305" t="s">
        <v>1244</v>
      </c>
      <c r="B34" s="1305"/>
      <c r="C34" s="1305"/>
      <c r="D34" s="1305"/>
      <c r="E34" s="1305"/>
      <c r="F34" s="1305"/>
      <c r="G34" s="1305"/>
      <c r="H34" s="1305"/>
      <c r="I34" s="1305"/>
      <c r="J34" s="1305"/>
      <c r="K34" s="1068"/>
    </row>
    <row r="35" spans="1:11" s="949" customFormat="1" ht="34.5" customHeight="1">
      <c r="A35" s="1305" t="s">
        <v>933</v>
      </c>
      <c r="B35" s="1305"/>
      <c r="C35" s="1305"/>
      <c r="D35" s="1305"/>
      <c r="E35" s="1305"/>
      <c r="F35" s="1305"/>
      <c r="G35" s="1305"/>
      <c r="H35" s="1305"/>
      <c r="I35" s="1305"/>
      <c r="J35" s="1305"/>
    </row>
    <row r="36" spans="1:11" s="949" customFormat="1" ht="20.25" customHeight="1">
      <c r="A36" s="1305" t="s">
        <v>1243</v>
      </c>
      <c r="B36" s="1305"/>
      <c r="C36" s="1305"/>
      <c r="D36" s="1305"/>
      <c r="E36" s="1305"/>
      <c r="F36" s="1305"/>
      <c r="G36" s="1305"/>
      <c r="H36" s="1305"/>
      <c r="I36" s="1305"/>
      <c r="J36" s="1305"/>
    </row>
    <row r="37" spans="1:11" s="949" customFormat="1" ht="48.75" customHeight="1">
      <c r="A37" s="1305" t="s">
        <v>931</v>
      </c>
      <c r="B37" s="1305"/>
      <c r="C37" s="1305"/>
      <c r="D37" s="1305"/>
      <c r="E37" s="1305"/>
      <c r="F37" s="1305"/>
      <c r="G37" s="1305"/>
      <c r="H37" s="1305"/>
      <c r="I37" s="1305"/>
      <c r="J37" s="1305"/>
    </row>
    <row r="38" spans="1:11" s="949" customFormat="1" ht="37.5" customHeight="1">
      <c r="A38" s="1305" t="s">
        <v>1242</v>
      </c>
      <c r="B38" s="1305"/>
      <c r="C38" s="1305"/>
      <c r="D38" s="1305"/>
      <c r="E38" s="1305"/>
      <c r="F38" s="1305"/>
      <c r="G38" s="1305"/>
      <c r="H38" s="1305"/>
      <c r="I38" s="1305"/>
      <c r="J38" s="1305"/>
    </row>
    <row r="39" spans="1:11" s="949" customFormat="1" ht="13.5" customHeight="1">
      <c r="A39" s="1301" t="s">
        <v>923</v>
      </c>
      <c r="B39" s="1302"/>
      <c r="C39" s="1302"/>
      <c r="D39" s="1302"/>
      <c r="E39" s="1302"/>
      <c r="F39" s="1302"/>
      <c r="G39" s="1302"/>
      <c r="H39" s="1302"/>
      <c r="I39" s="1302"/>
      <c r="J39" s="1303"/>
    </row>
    <row r="40" spans="1:11" s="949" customFormat="1" ht="27.6" customHeight="1"/>
  </sheetData>
  <mergeCells count="7">
    <mergeCell ref="A39:J39"/>
    <mergeCell ref="A1:K1"/>
    <mergeCell ref="A34:J34"/>
    <mergeCell ref="A35:J35"/>
    <mergeCell ref="A36:J36"/>
    <mergeCell ref="A37:J37"/>
    <mergeCell ref="A38:J3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topLeftCell="A7" zoomScaleNormal="100" workbookViewId="0">
      <selection activeCell="G10" sqref="G10"/>
    </sheetView>
  </sheetViews>
  <sheetFormatPr defaultColWidth="9.140625" defaultRowHeight="12"/>
  <cols>
    <col min="1" max="1" width="6.42578125" style="827" bestFit="1" customWidth="1"/>
    <col min="2" max="2" width="20.5703125" style="827" bestFit="1" customWidth="1"/>
    <col min="3" max="3" width="14.5703125" style="827" bestFit="1" customWidth="1"/>
    <col min="4" max="4" width="13.85546875" style="827" bestFit="1" customWidth="1"/>
    <col min="5" max="5" width="7.5703125" style="827" bestFit="1" customWidth="1"/>
    <col min="6" max="7" width="6" style="827" bestFit="1" customWidth="1"/>
    <col min="8" max="8" width="9.5703125" style="827" bestFit="1" customWidth="1"/>
    <col min="9" max="9" width="10.5703125" style="827" bestFit="1" customWidth="1"/>
    <col min="10" max="10" width="11.5703125" style="827" customWidth="1"/>
    <col min="11" max="11" width="30.42578125" style="827" bestFit="1" customWidth="1"/>
    <col min="12" max="12" width="4.5703125" style="827" bestFit="1" customWidth="1"/>
    <col min="13" max="16384" width="9.140625" style="827"/>
  </cols>
  <sheetData>
    <row r="1" spans="1:11" ht="17.25" customHeight="1">
      <c r="A1" s="1307" t="s">
        <v>995</v>
      </c>
      <c r="B1" s="1307"/>
      <c r="C1" s="1307"/>
      <c r="D1" s="1307"/>
      <c r="E1" s="1307"/>
      <c r="F1" s="1307"/>
      <c r="G1" s="1307"/>
      <c r="H1" s="1307"/>
      <c r="I1" s="1307"/>
      <c r="J1" s="1307"/>
      <c r="K1" s="1307"/>
    </row>
    <row r="2" spans="1:11" s="828" customFormat="1" ht="58.5" customHeight="1">
      <c r="A2" s="836" t="s">
        <v>994</v>
      </c>
      <c r="B2" s="836" t="s">
        <v>993</v>
      </c>
      <c r="C2" s="835" t="s">
        <v>992</v>
      </c>
      <c r="D2" s="835" t="s">
        <v>991</v>
      </c>
      <c r="E2" s="836" t="s">
        <v>990</v>
      </c>
      <c r="F2" s="836" t="s">
        <v>989</v>
      </c>
      <c r="G2" s="836" t="s">
        <v>988</v>
      </c>
      <c r="H2" s="835" t="s">
        <v>987</v>
      </c>
      <c r="I2" s="835" t="s">
        <v>986</v>
      </c>
      <c r="J2" s="835" t="s">
        <v>985</v>
      </c>
    </row>
    <row r="3" spans="1:11" s="828" customFormat="1" ht="27.75" customHeight="1">
      <c r="A3" s="834">
        <v>1</v>
      </c>
      <c r="B3" s="833" t="s">
        <v>984</v>
      </c>
      <c r="C3" s="832">
        <v>114.0001121</v>
      </c>
      <c r="D3" s="832">
        <v>91586.32</v>
      </c>
      <c r="E3" s="831">
        <v>1.1499999999999999</v>
      </c>
      <c r="F3" s="831">
        <v>1.38</v>
      </c>
      <c r="G3" s="830">
        <v>0.46</v>
      </c>
      <c r="H3" s="830">
        <v>2.31</v>
      </c>
      <c r="I3" s="829">
        <v>-3.13</v>
      </c>
      <c r="J3" s="829">
        <v>0.02</v>
      </c>
    </row>
    <row r="4" spans="1:11" s="828" customFormat="1" ht="27" customHeight="1">
      <c r="A4" s="834">
        <v>2</v>
      </c>
      <c r="B4" s="833" t="s">
        <v>983</v>
      </c>
      <c r="C4" s="832">
        <v>422.47464600000001</v>
      </c>
      <c r="D4" s="832">
        <v>59147.93</v>
      </c>
      <c r="E4" s="831">
        <v>0.74</v>
      </c>
      <c r="F4" s="831">
        <v>1.38</v>
      </c>
      <c r="G4" s="830">
        <v>0.52</v>
      </c>
      <c r="H4" s="830">
        <v>2.06</v>
      </c>
      <c r="I4" s="829">
        <v>0.35</v>
      </c>
      <c r="J4" s="829">
        <v>0.03</v>
      </c>
    </row>
    <row r="5" spans="1:11" s="828" customFormat="1" ht="22.5" customHeight="1">
      <c r="A5" s="834">
        <v>3</v>
      </c>
      <c r="B5" s="833" t="s">
        <v>982</v>
      </c>
      <c r="C5" s="832">
        <v>71.892328500000005</v>
      </c>
      <c r="D5" s="832">
        <v>46117.85</v>
      </c>
      <c r="E5" s="831">
        <v>0.57999999999999996</v>
      </c>
      <c r="F5" s="831">
        <v>0.89</v>
      </c>
      <c r="G5" s="830">
        <v>0.19</v>
      </c>
      <c r="H5" s="830">
        <v>1.1299999999999999</v>
      </c>
      <c r="I5" s="829">
        <v>3.06</v>
      </c>
      <c r="J5" s="829">
        <v>0.02</v>
      </c>
    </row>
    <row r="6" spans="1:11" s="828" customFormat="1" ht="21.75" customHeight="1">
      <c r="A6" s="834">
        <v>4</v>
      </c>
      <c r="B6" s="833" t="s">
        <v>981</v>
      </c>
      <c r="C6" s="832">
        <v>95.919779000000005</v>
      </c>
      <c r="D6" s="832">
        <v>140102.25</v>
      </c>
      <c r="E6" s="831">
        <v>1.76</v>
      </c>
      <c r="F6" s="831">
        <v>0.77</v>
      </c>
      <c r="G6" s="830">
        <v>0.25</v>
      </c>
      <c r="H6" s="830">
        <v>1.1399999999999999</v>
      </c>
      <c r="I6" s="829">
        <v>-7.02</v>
      </c>
      <c r="J6" s="829">
        <v>0.02</v>
      </c>
    </row>
    <row r="7" spans="1:11" s="828" customFormat="1" ht="25.5" customHeight="1">
      <c r="A7" s="834">
        <v>5</v>
      </c>
      <c r="B7" s="833" t="s">
        <v>980</v>
      </c>
      <c r="C7" s="832">
        <v>614.38525179999999</v>
      </c>
      <c r="D7" s="832">
        <v>239352.21</v>
      </c>
      <c r="E7" s="831">
        <v>3</v>
      </c>
      <c r="F7" s="831">
        <v>1.05</v>
      </c>
      <c r="G7" s="830">
        <v>0.41</v>
      </c>
      <c r="H7" s="830">
        <v>2.2799999999999998</v>
      </c>
      <c r="I7" s="829">
        <v>23.57</v>
      </c>
      <c r="J7" s="829">
        <v>0.02</v>
      </c>
    </row>
    <row r="8" spans="1:11" s="828" customFormat="1" ht="27" customHeight="1">
      <c r="A8" s="834">
        <v>6</v>
      </c>
      <c r="B8" s="833" t="s">
        <v>979</v>
      </c>
      <c r="C8" s="832">
        <v>284.89549399999999</v>
      </c>
      <c r="D8" s="832">
        <v>47074.21</v>
      </c>
      <c r="E8" s="831">
        <v>0.59</v>
      </c>
      <c r="F8" s="831">
        <v>0.7</v>
      </c>
      <c r="G8" s="830">
        <v>0.27</v>
      </c>
      <c r="H8" s="830">
        <v>1.21</v>
      </c>
      <c r="I8" s="829">
        <v>4.08</v>
      </c>
      <c r="J8" s="829">
        <v>0.02</v>
      </c>
    </row>
    <row r="9" spans="1:11" s="828" customFormat="1" ht="18" customHeight="1">
      <c r="A9" s="834">
        <v>7</v>
      </c>
      <c r="B9" s="833" t="s">
        <v>978</v>
      </c>
      <c r="C9" s="832">
        <v>121.0858466</v>
      </c>
      <c r="D9" s="832">
        <v>190310.87</v>
      </c>
      <c r="E9" s="831">
        <v>2.39</v>
      </c>
      <c r="F9" s="831">
        <v>1.46</v>
      </c>
      <c r="G9" s="830">
        <v>0.59</v>
      </c>
      <c r="H9" s="830">
        <v>1.69</v>
      </c>
      <c r="I9" s="829">
        <v>-2.61</v>
      </c>
      <c r="J9" s="829">
        <v>0.02</v>
      </c>
    </row>
    <row r="10" spans="1:11" s="828" customFormat="1" ht="29.25" customHeight="1">
      <c r="A10" s="834">
        <v>8</v>
      </c>
      <c r="B10" s="833" t="s">
        <v>977</v>
      </c>
      <c r="C10" s="832">
        <v>159.28154599999999</v>
      </c>
      <c r="D10" s="832">
        <v>102139.29</v>
      </c>
      <c r="E10" s="831">
        <v>1.28</v>
      </c>
      <c r="F10" s="831">
        <v>1.39</v>
      </c>
      <c r="G10" s="830">
        <v>0.52</v>
      </c>
      <c r="H10" s="830">
        <v>1.62</v>
      </c>
      <c r="I10" s="829">
        <v>0.55000000000000004</v>
      </c>
      <c r="J10" s="829">
        <v>0.03</v>
      </c>
    </row>
    <row r="11" spans="1:11" s="828" customFormat="1" ht="15" customHeight="1">
      <c r="A11" s="834">
        <v>9</v>
      </c>
      <c r="B11" s="833" t="s">
        <v>976</v>
      </c>
      <c r="C11" s="832">
        <v>2169.2527439999999</v>
      </c>
      <c r="D11" s="832">
        <v>28982.52</v>
      </c>
      <c r="E11" s="831">
        <v>0.36</v>
      </c>
      <c r="F11" s="831">
        <v>0.92</v>
      </c>
      <c r="G11" s="830">
        <v>0.35</v>
      </c>
      <c r="H11" s="830">
        <v>0.96</v>
      </c>
      <c r="I11" s="829">
        <v>-0.38</v>
      </c>
      <c r="J11" s="829">
        <v>0.02</v>
      </c>
    </row>
    <row r="12" spans="1:11" s="828" customFormat="1" ht="15" customHeight="1">
      <c r="A12" s="834">
        <v>10</v>
      </c>
      <c r="B12" s="833" t="s">
        <v>975</v>
      </c>
      <c r="C12" s="832">
        <v>2781.6158249999999</v>
      </c>
      <c r="D12" s="832">
        <v>203658.78</v>
      </c>
      <c r="E12" s="831">
        <v>2.5499999999999998</v>
      </c>
      <c r="F12" s="831">
        <v>0.78</v>
      </c>
      <c r="G12" s="830">
        <v>0.32</v>
      </c>
      <c r="H12" s="830">
        <v>1.1200000000000001</v>
      </c>
      <c r="I12" s="829">
        <v>4.01</v>
      </c>
      <c r="J12" s="829">
        <v>0.02</v>
      </c>
    </row>
    <row r="13" spans="1:11" s="828" customFormat="1" ht="15" customHeight="1">
      <c r="A13" s="834">
        <v>11</v>
      </c>
      <c r="B13" s="833" t="s">
        <v>974</v>
      </c>
      <c r="C13" s="832">
        <v>24.086829600000002</v>
      </c>
      <c r="D13" s="832">
        <v>44454.879999999997</v>
      </c>
      <c r="E13" s="831">
        <v>0.56000000000000005</v>
      </c>
      <c r="F13" s="831">
        <v>0.56000000000000005</v>
      </c>
      <c r="G13" s="830">
        <v>0.2</v>
      </c>
      <c r="H13" s="830">
        <v>1.02</v>
      </c>
      <c r="I13" s="829">
        <v>-1.99</v>
      </c>
      <c r="J13" s="829">
        <v>0.02</v>
      </c>
    </row>
    <row r="14" spans="1:11" s="828" customFormat="1" ht="15" customHeight="1">
      <c r="A14" s="834">
        <v>12</v>
      </c>
      <c r="B14" s="833" t="s">
        <v>973</v>
      </c>
      <c r="C14" s="832">
        <v>161.40032059999999</v>
      </c>
      <c r="D14" s="832">
        <v>63120.28</v>
      </c>
      <c r="E14" s="831">
        <v>0.79</v>
      </c>
      <c r="F14" s="831">
        <v>0.27</v>
      </c>
      <c r="G14" s="830">
        <v>0.04</v>
      </c>
      <c r="H14" s="830">
        <v>0.87</v>
      </c>
      <c r="I14" s="829">
        <v>4.7</v>
      </c>
      <c r="J14" s="829">
        <v>0.02</v>
      </c>
    </row>
    <row r="15" spans="1:11" s="828" customFormat="1" ht="15" customHeight="1">
      <c r="A15" s="834">
        <v>13</v>
      </c>
      <c r="B15" s="833" t="s">
        <v>972</v>
      </c>
      <c r="C15" s="832">
        <v>6162.7283269999998</v>
      </c>
      <c r="D15" s="832">
        <v>51534.58</v>
      </c>
      <c r="E15" s="831">
        <v>0.65</v>
      </c>
      <c r="F15" s="831">
        <v>0.9</v>
      </c>
      <c r="G15" s="830">
        <v>0.2</v>
      </c>
      <c r="H15" s="830">
        <v>1.67</v>
      </c>
      <c r="I15" s="829">
        <v>15.88</v>
      </c>
      <c r="J15" s="829">
        <v>0.03</v>
      </c>
    </row>
    <row r="16" spans="1:11" s="828" customFormat="1" ht="23.25" customHeight="1">
      <c r="A16" s="834">
        <v>14</v>
      </c>
      <c r="B16" s="833" t="s">
        <v>971</v>
      </c>
      <c r="C16" s="832">
        <v>53.093716000000001</v>
      </c>
      <c r="D16" s="832">
        <v>45986.38</v>
      </c>
      <c r="E16" s="831">
        <v>0.57999999999999996</v>
      </c>
      <c r="F16" s="831">
        <v>0.74</v>
      </c>
      <c r="G16" s="830">
        <v>0.21</v>
      </c>
      <c r="H16" s="830">
        <v>1.61</v>
      </c>
      <c r="I16" s="829">
        <v>-2.6</v>
      </c>
      <c r="J16" s="829">
        <v>0.02</v>
      </c>
    </row>
    <row r="17" spans="1:10" s="828" customFormat="1" ht="15" customHeight="1">
      <c r="A17" s="834">
        <v>15</v>
      </c>
      <c r="B17" s="833" t="s">
        <v>970</v>
      </c>
      <c r="C17" s="832">
        <v>83.224221999999997</v>
      </c>
      <c r="D17" s="832">
        <v>53872.72</v>
      </c>
      <c r="E17" s="831">
        <v>0.68</v>
      </c>
      <c r="F17" s="831">
        <v>0.55000000000000004</v>
      </c>
      <c r="G17" s="830">
        <v>0.17</v>
      </c>
      <c r="H17" s="830">
        <v>1</v>
      </c>
      <c r="I17" s="829">
        <v>2.2599999999999998</v>
      </c>
      <c r="J17" s="829">
        <v>0.02</v>
      </c>
    </row>
    <row r="18" spans="1:10" s="828" customFormat="1" ht="20.25" customHeight="1">
      <c r="A18" s="834">
        <v>16</v>
      </c>
      <c r="B18" s="833" t="s">
        <v>969</v>
      </c>
      <c r="C18" s="832">
        <v>27.345572000000001</v>
      </c>
      <c r="D18" s="832">
        <v>53699.31</v>
      </c>
      <c r="E18" s="831">
        <v>0.67</v>
      </c>
      <c r="F18" s="831">
        <v>1</v>
      </c>
      <c r="G18" s="830">
        <v>0.36</v>
      </c>
      <c r="H18" s="830">
        <v>2.02</v>
      </c>
      <c r="I18" s="829">
        <v>4.87</v>
      </c>
      <c r="J18" s="829">
        <v>0.02</v>
      </c>
    </row>
    <row r="19" spans="1:10" s="828" customFormat="1" ht="15" customHeight="1">
      <c r="A19" s="834">
        <v>17</v>
      </c>
      <c r="B19" s="833" t="s">
        <v>968</v>
      </c>
      <c r="C19" s="832">
        <v>131.66308520000001</v>
      </c>
      <c r="D19" s="832">
        <v>64605.04</v>
      </c>
      <c r="E19" s="831">
        <v>0.81</v>
      </c>
      <c r="F19" s="831">
        <v>1.18</v>
      </c>
      <c r="G19" s="830">
        <v>0.51</v>
      </c>
      <c r="H19" s="830">
        <v>1.39</v>
      </c>
      <c r="I19" s="829">
        <v>2.8</v>
      </c>
      <c r="J19" s="829">
        <v>0.02</v>
      </c>
    </row>
    <row r="20" spans="1:10" s="828" customFormat="1" ht="15" customHeight="1">
      <c r="A20" s="834">
        <v>18</v>
      </c>
      <c r="B20" s="833" t="s">
        <v>967</v>
      </c>
      <c r="C20" s="832">
        <v>542.73301919999994</v>
      </c>
      <c r="D20" s="832">
        <v>110187.96</v>
      </c>
      <c r="E20" s="831">
        <v>1.38</v>
      </c>
      <c r="F20" s="831">
        <v>0.9</v>
      </c>
      <c r="G20" s="830">
        <v>0.39</v>
      </c>
      <c r="H20" s="830">
        <v>1.38</v>
      </c>
      <c r="I20" s="829">
        <v>11.67</v>
      </c>
      <c r="J20" s="829">
        <v>0.02</v>
      </c>
    </row>
    <row r="21" spans="1:10" s="828" customFormat="1" ht="24" customHeight="1">
      <c r="A21" s="834">
        <v>19</v>
      </c>
      <c r="B21" s="833" t="s">
        <v>966</v>
      </c>
      <c r="C21" s="832">
        <v>556.99590260000002</v>
      </c>
      <c r="D21" s="832">
        <v>658588.06000000006</v>
      </c>
      <c r="E21" s="831">
        <v>8.26</v>
      </c>
      <c r="F21" s="831">
        <v>1.06</v>
      </c>
      <c r="G21" s="830">
        <v>0.56000000000000005</v>
      </c>
      <c r="H21" s="830">
        <v>1.36</v>
      </c>
      <c r="I21" s="829">
        <v>5.3</v>
      </c>
      <c r="J21" s="829">
        <v>0.02</v>
      </c>
    </row>
    <row r="22" spans="1:10" s="828" customFormat="1" ht="28.5" customHeight="1">
      <c r="A22" s="834">
        <v>20</v>
      </c>
      <c r="B22" s="833" t="s">
        <v>965</v>
      </c>
      <c r="C22" s="832">
        <v>2149.0547510000001</v>
      </c>
      <c r="D22" s="832">
        <v>51104.09</v>
      </c>
      <c r="E22" s="831">
        <v>0.64</v>
      </c>
      <c r="F22" s="831">
        <v>1.04</v>
      </c>
      <c r="G22" s="830">
        <v>0.43</v>
      </c>
      <c r="H22" s="830">
        <v>1.25</v>
      </c>
      <c r="I22" s="829">
        <v>1.89</v>
      </c>
      <c r="J22" s="829">
        <v>0.02</v>
      </c>
    </row>
    <row r="23" spans="1:10" s="828" customFormat="1" ht="15" customHeight="1">
      <c r="A23" s="834">
        <v>21</v>
      </c>
      <c r="B23" s="833" t="s">
        <v>964</v>
      </c>
      <c r="C23" s="832">
        <v>39.964446600000002</v>
      </c>
      <c r="D23" s="832">
        <v>34768.120000000003</v>
      </c>
      <c r="E23" s="831">
        <v>0.44</v>
      </c>
      <c r="F23" s="831">
        <v>0.89</v>
      </c>
      <c r="G23" s="830">
        <v>0.31</v>
      </c>
      <c r="H23" s="830">
        <v>1.2</v>
      </c>
      <c r="I23" s="829">
        <v>5.01</v>
      </c>
      <c r="J23" s="829">
        <v>0.02</v>
      </c>
    </row>
    <row r="24" spans="1:10" s="828" customFormat="1" ht="16.5" customHeight="1">
      <c r="A24" s="834">
        <v>22</v>
      </c>
      <c r="B24" s="833" t="s">
        <v>963</v>
      </c>
      <c r="C24" s="832">
        <v>224.71751090000001</v>
      </c>
      <c r="D24" s="832">
        <v>59251.83</v>
      </c>
      <c r="E24" s="831">
        <v>0.74</v>
      </c>
      <c r="F24" s="831">
        <v>1.25</v>
      </c>
      <c r="G24" s="830">
        <v>0.3</v>
      </c>
      <c r="H24" s="830">
        <v>2</v>
      </c>
      <c r="I24" s="829">
        <v>3.87</v>
      </c>
      <c r="J24" s="829">
        <v>0.02</v>
      </c>
    </row>
    <row r="25" spans="1:10" s="828" customFormat="1" ht="26.25" customHeight="1">
      <c r="A25" s="834">
        <v>23</v>
      </c>
      <c r="B25" s="833" t="s">
        <v>962</v>
      </c>
      <c r="C25" s="832">
        <v>234.95912619999999</v>
      </c>
      <c r="D25" s="832">
        <v>227737.89</v>
      </c>
      <c r="E25" s="831">
        <v>2.86</v>
      </c>
      <c r="F25" s="831">
        <v>0.73</v>
      </c>
      <c r="G25" s="830">
        <v>0.28999999999999998</v>
      </c>
      <c r="H25" s="830">
        <v>1.54</v>
      </c>
      <c r="I25" s="829">
        <v>-5.41</v>
      </c>
      <c r="J25" s="829">
        <v>0.01</v>
      </c>
    </row>
    <row r="26" spans="1:10" s="828" customFormat="1" ht="26.25" customHeight="1">
      <c r="A26" s="834">
        <v>24</v>
      </c>
      <c r="B26" s="833" t="s">
        <v>961</v>
      </c>
      <c r="C26" s="832">
        <v>362.71114180000001</v>
      </c>
      <c r="D26" s="832">
        <v>447911.99</v>
      </c>
      <c r="E26" s="831">
        <v>5.62</v>
      </c>
      <c r="F26" s="831">
        <v>1.21</v>
      </c>
      <c r="G26" s="830">
        <v>0.56999999999999995</v>
      </c>
      <c r="H26" s="830">
        <v>1.48</v>
      </c>
      <c r="I26" s="829">
        <v>7.96</v>
      </c>
      <c r="J26" s="829">
        <v>0.01</v>
      </c>
    </row>
    <row r="27" spans="1:10" s="828" customFormat="1" ht="27" customHeight="1">
      <c r="A27" s="834">
        <v>25</v>
      </c>
      <c r="B27" s="833" t="s">
        <v>960</v>
      </c>
      <c r="C27" s="832">
        <v>1393.4848622</v>
      </c>
      <c r="D27" s="832">
        <v>633129.85</v>
      </c>
      <c r="E27" s="831">
        <v>7.94</v>
      </c>
      <c r="F27" s="831">
        <v>1.03</v>
      </c>
      <c r="G27" s="830">
        <v>0.61</v>
      </c>
      <c r="H27" s="830">
        <v>1.38</v>
      </c>
      <c r="I27" s="829">
        <v>5.42</v>
      </c>
      <c r="J27" s="829">
        <v>0.02</v>
      </c>
    </row>
    <row r="28" spans="1:10" s="828" customFormat="1" ht="27" customHeight="1">
      <c r="A28" s="834">
        <v>26</v>
      </c>
      <c r="B28" s="833" t="s">
        <v>959</v>
      </c>
      <c r="C28" s="832">
        <v>1239.9178701999999</v>
      </c>
      <c r="D28" s="832">
        <v>306975.15000000002</v>
      </c>
      <c r="E28" s="831">
        <v>3.85</v>
      </c>
      <c r="F28" s="831">
        <v>0.7</v>
      </c>
      <c r="G28" s="830">
        <v>0.3</v>
      </c>
      <c r="H28" s="830">
        <v>1.29</v>
      </c>
      <c r="I28" s="829">
        <v>4.97</v>
      </c>
      <c r="J28" s="829">
        <v>0.02</v>
      </c>
    </row>
    <row r="29" spans="1:10" s="828" customFormat="1" ht="27" customHeight="1">
      <c r="A29" s="834">
        <v>27</v>
      </c>
      <c r="B29" s="833" t="s">
        <v>958</v>
      </c>
      <c r="C29" s="832">
        <v>775.22506399999997</v>
      </c>
      <c r="D29" s="832">
        <v>74408.12</v>
      </c>
      <c r="E29" s="831">
        <v>0.93</v>
      </c>
      <c r="F29" s="831">
        <v>1.38</v>
      </c>
      <c r="G29" s="830">
        <v>0.41</v>
      </c>
      <c r="H29" s="830">
        <v>2.1800000000000002</v>
      </c>
      <c r="I29" s="829">
        <v>-3.59</v>
      </c>
      <c r="J29" s="829">
        <v>0.02</v>
      </c>
    </row>
    <row r="30" spans="1:10" s="828" customFormat="1" ht="15" customHeight="1">
      <c r="A30" s="834">
        <v>28</v>
      </c>
      <c r="B30" s="833" t="s">
        <v>957</v>
      </c>
      <c r="C30" s="832">
        <v>2103.876737</v>
      </c>
      <c r="D30" s="832">
        <v>562894.54</v>
      </c>
      <c r="E30" s="831">
        <v>7.06</v>
      </c>
      <c r="F30" s="831">
        <v>1.01</v>
      </c>
      <c r="G30" s="830">
        <v>0.44</v>
      </c>
      <c r="H30" s="830">
        <v>1.45</v>
      </c>
      <c r="I30" s="829">
        <v>8.7899999999999991</v>
      </c>
      <c r="J30" s="829">
        <v>0.02</v>
      </c>
    </row>
    <row r="31" spans="1:10" s="828" customFormat="1" ht="30" customHeight="1">
      <c r="A31" s="834">
        <v>29</v>
      </c>
      <c r="B31" s="833" t="s">
        <v>956</v>
      </c>
      <c r="C31" s="832">
        <v>241.72204400000001</v>
      </c>
      <c r="D31" s="832">
        <v>63534.34</v>
      </c>
      <c r="E31" s="831">
        <v>0.8</v>
      </c>
      <c r="F31" s="831">
        <v>1.19</v>
      </c>
      <c r="G31" s="830">
        <v>0.33</v>
      </c>
      <c r="H31" s="830">
        <v>2.2400000000000002</v>
      </c>
      <c r="I31" s="829">
        <v>6.7</v>
      </c>
      <c r="J31" s="829">
        <v>0.03</v>
      </c>
    </row>
    <row r="32" spans="1:10" s="828" customFormat="1" ht="29.25" customHeight="1">
      <c r="A32" s="834">
        <v>30</v>
      </c>
      <c r="B32" s="833" t="s">
        <v>955</v>
      </c>
      <c r="C32" s="832">
        <v>992.82080800000006</v>
      </c>
      <c r="D32" s="832">
        <v>279467.74</v>
      </c>
      <c r="E32" s="831">
        <v>3.51</v>
      </c>
      <c r="F32" s="831">
        <v>1.06</v>
      </c>
      <c r="G32" s="830">
        <v>0.5</v>
      </c>
      <c r="H32" s="830">
        <v>1.28</v>
      </c>
      <c r="I32" s="829">
        <v>4.55</v>
      </c>
      <c r="J32" s="829">
        <v>0.02</v>
      </c>
    </row>
    <row r="33" spans="1:10" s="828" customFormat="1" ht="15" customHeight="1">
      <c r="A33" s="834">
        <v>31</v>
      </c>
      <c r="B33" s="833" t="s">
        <v>954</v>
      </c>
      <c r="C33" s="832">
        <v>281.03823979999999</v>
      </c>
      <c r="D33" s="832">
        <v>244484.44</v>
      </c>
      <c r="E33" s="831">
        <v>3.07</v>
      </c>
      <c r="F33" s="831">
        <v>1.08</v>
      </c>
      <c r="G33" s="830">
        <v>0.55000000000000004</v>
      </c>
      <c r="H33" s="830">
        <v>1.57</v>
      </c>
      <c r="I33" s="829">
        <v>9.49</v>
      </c>
      <c r="J33" s="829">
        <v>0.03</v>
      </c>
    </row>
    <row r="34" spans="1:10" s="828" customFormat="1" ht="22.5" customHeight="1">
      <c r="A34" s="834">
        <v>32</v>
      </c>
      <c r="B34" s="833" t="s">
        <v>953</v>
      </c>
      <c r="C34" s="832">
        <v>621.596272</v>
      </c>
      <c r="D34" s="832">
        <v>129095.85</v>
      </c>
      <c r="E34" s="831">
        <v>1.62</v>
      </c>
      <c r="F34" s="831">
        <v>0.99</v>
      </c>
      <c r="G34" s="830">
        <v>0.37</v>
      </c>
      <c r="H34" s="830">
        <v>1.1399999999999999</v>
      </c>
      <c r="I34" s="829">
        <v>6.34</v>
      </c>
      <c r="J34" s="829">
        <v>0.02</v>
      </c>
    </row>
    <row r="35" spans="1:10" s="828" customFormat="1" ht="15" customHeight="1">
      <c r="A35" s="834">
        <v>33</v>
      </c>
      <c r="B35" s="833" t="s">
        <v>952</v>
      </c>
      <c r="C35" s="832">
        <v>151.04003</v>
      </c>
      <c r="D35" s="832">
        <v>126636.31</v>
      </c>
      <c r="E35" s="831">
        <v>1.59</v>
      </c>
      <c r="F35" s="831">
        <v>0.93</v>
      </c>
      <c r="G35" s="830">
        <v>0.3</v>
      </c>
      <c r="H35" s="830">
        <v>1.66</v>
      </c>
      <c r="I35" s="829">
        <v>7.92</v>
      </c>
      <c r="J35" s="829">
        <v>0.02</v>
      </c>
    </row>
    <row r="36" spans="1:10" s="828" customFormat="1" ht="27" customHeight="1">
      <c r="A36" s="834">
        <v>34</v>
      </c>
      <c r="B36" s="833" t="s">
        <v>951</v>
      </c>
      <c r="C36" s="832">
        <v>9696.6661339999991</v>
      </c>
      <c r="D36" s="832">
        <v>82246.149999999994</v>
      </c>
      <c r="E36" s="831">
        <v>1.03</v>
      </c>
      <c r="F36" s="831">
        <v>0.68</v>
      </c>
      <c r="G36" s="830">
        <v>0.2</v>
      </c>
      <c r="H36" s="830">
        <v>1.24</v>
      </c>
      <c r="I36" s="829">
        <v>8.42</v>
      </c>
      <c r="J36" s="829">
        <v>0.03</v>
      </c>
    </row>
    <row r="37" spans="1:10" s="828" customFormat="1" ht="26.25" customHeight="1">
      <c r="A37" s="834">
        <v>35</v>
      </c>
      <c r="B37" s="833" t="s">
        <v>950</v>
      </c>
      <c r="C37" s="832">
        <v>96.415716000000003</v>
      </c>
      <c r="D37" s="832">
        <v>72644.02</v>
      </c>
      <c r="E37" s="831">
        <v>0.91</v>
      </c>
      <c r="F37" s="831">
        <v>0.54</v>
      </c>
      <c r="G37" s="830">
        <v>0.24</v>
      </c>
      <c r="H37" s="830">
        <v>1.58</v>
      </c>
      <c r="I37" s="829">
        <v>6.37</v>
      </c>
      <c r="J37" s="829">
        <v>0.03</v>
      </c>
    </row>
    <row r="38" spans="1:10" s="828" customFormat="1" ht="27" customHeight="1">
      <c r="A38" s="834">
        <v>36</v>
      </c>
      <c r="B38" s="833" t="s">
        <v>949</v>
      </c>
      <c r="C38" s="832">
        <v>6290.1396029999996</v>
      </c>
      <c r="D38" s="832">
        <v>52277.98</v>
      </c>
      <c r="E38" s="831">
        <v>0.66</v>
      </c>
      <c r="F38" s="831">
        <v>0.48</v>
      </c>
      <c r="G38" s="830">
        <v>0.05</v>
      </c>
      <c r="H38" s="830">
        <v>1.44</v>
      </c>
      <c r="I38" s="829">
        <v>5.72</v>
      </c>
      <c r="J38" s="829">
        <v>0.02</v>
      </c>
    </row>
    <row r="39" spans="1:10" s="828" customFormat="1" ht="39" customHeight="1">
      <c r="A39" s="834">
        <v>37</v>
      </c>
      <c r="B39" s="833" t="s">
        <v>948</v>
      </c>
      <c r="C39" s="832">
        <v>6975.4528639999999</v>
      </c>
      <c r="D39" s="832">
        <v>77981.03</v>
      </c>
      <c r="E39" s="831">
        <v>0.98</v>
      </c>
      <c r="F39" s="831">
        <v>0.48</v>
      </c>
      <c r="G39" s="830">
        <v>0.1</v>
      </c>
      <c r="H39" s="830">
        <v>1.2</v>
      </c>
      <c r="I39" s="829">
        <v>7.52</v>
      </c>
      <c r="J39" s="829">
        <v>0.02</v>
      </c>
    </row>
    <row r="40" spans="1:10" s="828" customFormat="1" ht="27" customHeight="1">
      <c r="A40" s="834">
        <v>38</v>
      </c>
      <c r="B40" s="833" t="s">
        <v>947</v>
      </c>
      <c r="C40" s="832">
        <v>6765.3559329999998</v>
      </c>
      <c r="D40" s="832">
        <v>879696.53</v>
      </c>
      <c r="E40" s="831">
        <v>11.03</v>
      </c>
      <c r="F40" s="831">
        <v>1.0900000000000001</v>
      </c>
      <c r="G40" s="830">
        <v>0.48</v>
      </c>
      <c r="H40" s="830">
        <v>1.26</v>
      </c>
      <c r="I40" s="829">
        <v>7.23</v>
      </c>
      <c r="J40" s="829">
        <v>0.01</v>
      </c>
    </row>
    <row r="41" spans="1:10" s="828" customFormat="1" ht="27" customHeight="1">
      <c r="A41" s="834">
        <v>39</v>
      </c>
      <c r="B41" s="833" t="s">
        <v>946</v>
      </c>
      <c r="C41" s="832">
        <v>1000.713656</v>
      </c>
      <c r="D41" s="832">
        <v>57008.41</v>
      </c>
      <c r="E41" s="831">
        <v>0.72</v>
      </c>
      <c r="F41" s="831">
        <v>0.86</v>
      </c>
      <c r="G41" s="830">
        <v>0.35</v>
      </c>
      <c r="H41" s="830">
        <v>1.28</v>
      </c>
      <c r="I41" s="829">
        <v>1.24</v>
      </c>
      <c r="J41" s="829">
        <v>0.03</v>
      </c>
    </row>
    <row r="42" spans="1:10" s="828" customFormat="1" ht="15" customHeight="1">
      <c r="A42" s="834">
        <v>40</v>
      </c>
      <c r="B42" s="833" t="s">
        <v>945</v>
      </c>
      <c r="C42" s="832">
        <v>892.46117340000001</v>
      </c>
      <c r="D42" s="832">
        <v>220200.52</v>
      </c>
      <c r="E42" s="831">
        <v>2.76</v>
      </c>
      <c r="F42" s="831">
        <v>1.1000000000000001</v>
      </c>
      <c r="G42" s="830">
        <v>0.53</v>
      </c>
      <c r="H42" s="830">
        <v>1.64</v>
      </c>
      <c r="I42" s="829">
        <v>8.14</v>
      </c>
      <c r="J42" s="829">
        <v>0.02</v>
      </c>
    </row>
    <row r="43" spans="1:10" s="828" customFormat="1" ht="24.75" customHeight="1">
      <c r="A43" s="834">
        <v>41</v>
      </c>
      <c r="B43" s="833" t="s">
        <v>944</v>
      </c>
      <c r="C43" s="832">
        <v>239.93349699999999</v>
      </c>
      <c r="D43" s="832">
        <v>109794.77</v>
      </c>
      <c r="E43" s="831">
        <v>1.38</v>
      </c>
      <c r="F43" s="831">
        <v>0.66</v>
      </c>
      <c r="G43" s="830">
        <v>0.24</v>
      </c>
      <c r="H43" s="830">
        <v>1.05</v>
      </c>
      <c r="I43" s="829">
        <v>7.19</v>
      </c>
      <c r="J43" s="829">
        <v>0.02</v>
      </c>
    </row>
    <row r="44" spans="1:10" s="828" customFormat="1" ht="25.5" customHeight="1">
      <c r="A44" s="834">
        <v>42</v>
      </c>
      <c r="B44" s="833" t="s">
        <v>943</v>
      </c>
      <c r="C44" s="832">
        <v>365.90513729999998</v>
      </c>
      <c r="D44" s="832">
        <v>327149.2</v>
      </c>
      <c r="E44" s="831">
        <v>4.0999999999999996</v>
      </c>
      <c r="F44" s="831">
        <v>0.85</v>
      </c>
      <c r="G44" s="830">
        <v>0.44</v>
      </c>
      <c r="H44" s="830">
        <v>1.1299999999999999</v>
      </c>
      <c r="I44" s="829">
        <v>6.28</v>
      </c>
      <c r="J44" s="829">
        <v>0.02</v>
      </c>
    </row>
    <row r="45" spans="1:10" s="828" customFormat="1" ht="26.25" customHeight="1">
      <c r="A45" s="834">
        <v>43</v>
      </c>
      <c r="B45" s="833" t="s">
        <v>942</v>
      </c>
      <c r="C45" s="832">
        <v>92.155171499999994</v>
      </c>
      <c r="D45" s="832">
        <v>46132.65</v>
      </c>
      <c r="E45" s="831">
        <v>0.57999999999999996</v>
      </c>
      <c r="F45" s="831">
        <v>0.96</v>
      </c>
      <c r="G45" s="830">
        <v>0.38</v>
      </c>
      <c r="H45" s="830">
        <v>1.48</v>
      </c>
      <c r="I45" s="829">
        <v>-4.07</v>
      </c>
      <c r="J45" s="829">
        <v>0.02</v>
      </c>
    </row>
    <row r="46" spans="1:10" s="828" customFormat="1" ht="19.5" customHeight="1">
      <c r="A46" s="834">
        <v>44</v>
      </c>
      <c r="B46" s="833" t="s">
        <v>941</v>
      </c>
      <c r="C46" s="832">
        <v>664.23504879999996</v>
      </c>
      <c r="D46" s="832">
        <v>74024.009999999995</v>
      </c>
      <c r="E46" s="831">
        <v>0.93</v>
      </c>
      <c r="F46" s="831">
        <v>1.55</v>
      </c>
      <c r="G46" s="830">
        <v>0.56999999999999995</v>
      </c>
      <c r="H46" s="830">
        <v>1.41</v>
      </c>
      <c r="I46" s="829">
        <v>2.0099999999999998</v>
      </c>
      <c r="J46" s="829">
        <v>0.02</v>
      </c>
    </row>
    <row r="47" spans="1:10" s="828" customFormat="1" ht="28.5" customHeight="1">
      <c r="A47" s="834">
        <v>45</v>
      </c>
      <c r="B47" s="833" t="s">
        <v>940</v>
      </c>
      <c r="C47" s="832">
        <v>1222.120989</v>
      </c>
      <c r="D47" s="832">
        <v>81910.22</v>
      </c>
      <c r="E47" s="831">
        <v>1.03</v>
      </c>
      <c r="F47" s="831">
        <v>1.28</v>
      </c>
      <c r="G47" s="830">
        <v>0.33</v>
      </c>
      <c r="H47" s="830">
        <v>1.48</v>
      </c>
      <c r="I47" s="829">
        <v>2.27</v>
      </c>
      <c r="J47" s="829">
        <v>0.03</v>
      </c>
    </row>
    <row r="48" spans="1:10" s="828" customFormat="1" ht="15" customHeight="1">
      <c r="A48" s="834">
        <v>46</v>
      </c>
      <c r="B48" s="833" t="s">
        <v>939</v>
      </c>
      <c r="C48" s="832">
        <v>486.5797</v>
      </c>
      <c r="D48" s="832">
        <v>67265.75</v>
      </c>
      <c r="E48" s="831">
        <v>0.84</v>
      </c>
      <c r="F48" s="831">
        <v>1.1599999999999999</v>
      </c>
      <c r="G48" s="830">
        <v>0.44</v>
      </c>
      <c r="H48" s="830">
        <v>1.39</v>
      </c>
      <c r="I48" s="829">
        <v>5.43</v>
      </c>
      <c r="J48" s="829">
        <v>0.03</v>
      </c>
    </row>
    <row r="49" spans="1:10" s="828" customFormat="1" ht="15" customHeight="1">
      <c r="A49" s="834">
        <v>47</v>
      </c>
      <c r="B49" s="833" t="s">
        <v>938</v>
      </c>
      <c r="C49" s="832">
        <v>88.778616</v>
      </c>
      <c r="D49" s="832">
        <v>115226.21</v>
      </c>
      <c r="E49" s="831">
        <v>1.45</v>
      </c>
      <c r="F49" s="831">
        <v>1.08</v>
      </c>
      <c r="G49" s="830">
        <v>0.44</v>
      </c>
      <c r="H49" s="830">
        <v>1.52</v>
      </c>
      <c r="I49" s="829">
        <v>5.93</v>
      </c>
      <c r="J49" s="829">
        <v>0.02</v>
      </c>
    </row>
    <row r="50" spans="1:10" s="828" customFormat="1" ht="15" customHeight="1">
      <c r="A50" s="834">
        <v>48</v>
      </c>
      <c r="B50" s="833" t="s">
        <v>937</v>
      </c>
      <c r="C50" s="832">
        <v>150.1215282</v>
      </c>
      <c r="D50" s="832">
        <v>38914.65</v>
      </c>
      <c r="E50" s="831">
        <v>0.49</v>
      </c>
      <c r="F50" s="831">
        <v>0.98</v>
      </c>
      <c r="G50" s="830">
        <v>0.33</v>
      </c>
      <c r="H50" s="830">
        <v>2.02</v>
      </c>
      <c r="I50" s="829">
        <v>8.65</v>
      </c>
      <c r="J50" s="829">
        <v>0.03</v>
      </c>
    </row>
    <row r="51" spans="1:10" s="828" customFormat="1" ht="15" customHeight="1">
      <c r="A51" s="834">
        <v>49</v>
      </c>
      <c r="B51" s="833" t="s">
        <v>936</v>
      </c>
      <c r="C51" s="832">
        <v>288.67193300000002</v>
      </c>
      <c r="D51" s="832">
        <v>77536.7</v>
      </c>
      <c r="E51" s="831">
        <v>0.97</v>
      </c>
      <c r="F51" s="831">
        <v>0.97</v>
      </c>
      <c r="G51" s="830">
        <v>0.4</v>
      </c>
      <c r="H51" s="830">
        <v>1.26</v>
      </c>
      <c r="I51" s="829">
        <v>7.35</v>
      </c>
      <c r="J51" s="829">
        <v>0.03</v>
      </c>
    </row>
    <row r="52" spans="1:10" s="828" customFormat="1" ht="27" customHeight="1">
      <c r="A52" s="834">
        <v>50</v>
      </c>
      <c r="B52" s="833" t="s">
        <v>935</v>
      </c>
      <c r="C52" s="832">
        <v>1097.0932656</v>
      </c>
      <c r="D52" s="832">
        <v>57250.99</v>
      </c>
      <c r="E52" s="831">
        <v>0.72</v>
      </c>
      <c r="F52" s="831">
        <v>1.01</v>
      </c>
      <c r="G52" s="830">
        <v>0.43</v>
      </c>
      <c r="H52" s="830">
        <v>1.89</v>
      </c>
      <c r="I52" s="829">
        <v>-1.95</v>
      </c>
      <c r="J52" s="829">
        <v>0.02</v>
      </c>
    </row>
    <row r="53" spans="1:10" s="828" customFormat="1" ht="26.25" customHeight="1">
      <c r="A53" s="1308" t="s">
        <v>934</v>
      </c>
      <c r="B53" s="1308"/>
      <c r="C53" s="1308"/>
      <c r="D53" s="1308"/>
      <c r="E53" s="1308"/>
      <c r="F53" s="1308"/>
      <c r="G53" s="1308"/>
      <c r="H53" s="1308"/>
      <c r="I53" s="1308"/>
      <c r="J53" s="1308"/>
    </row>
    <row r="54" spans="1:10" s="828" customFormat="1" ht="17.25" customHeight="1">
      <c r="A54" s="1308" t="s">
        <v>933</v>
      </c>
      <c r="B54" s="1308"/>
      <c r="C54" s="1308"/>
      <c r="D54" s="1308"/>
      <c r="E54" s="1308"/>
      <c r="F54" s="1308"/>
      <c r="G54" s="1308"/>
      <c r="H54" s="1308"/>
      <c r="I54" s="1308"/>
      <c r="J54" s="1308"/>
    </row>
    <row r="55" spans="1:10" s="828" customFormat="1" ht="19.5" customHeight="1">
      <c r="A55" s="1308" t="s">
        <v>932</v>
      </c>
      <c r="B55" s="1308"/>
      <c r="C55" s="1308"/>
      <c r="D55" s="1308"/>
      <c r="E55" s="1308"/>
      <c r="F55" s="1308"/>
      <c r="G55" s="1308"/>
      <c r="H55" s="1308"/>
      <c r="I55" s="1308"/>
      <c r="J55" s="1308"/>
    </row>
    <row r="56" spans="1:10" s="828" customFormat="1" ht="22.5" customHeight="1">
      <c r="A56" s="1308" t="s">
        <v>931</v>
      </c>
      <c r="B56" s="1308"/>
      <c r="C56" s="1308"/>
      <c r="D56" s="1308"/>
      <c r="E56" s="1308"/>
      <c r="F56" s="1308"/>
      <c r="G56" s="1308"/>
      <c r="H56" s="1308"/>
      <c r="I56" s="1308"/>
      <c r="J56" s="1308"/>
    </row>
    <row r="57" spans="1:10" s="828" customFormat="1" ht="15.75" customHeight="1">
      <c r="A57" s="1308" t="s">
        <v>930</v>
      </c>
      <c r="B57" s="1308"/>
      <c r="C57" s="1308"/>
      <c r="D57" s="1308"/>
      <c r="E57" s="1308"/>
      <c r="F57" s="1308"/>
      <c r="G57" s="1308"/>
      <c r="H57" s="1308"/>
      <c r="I57" s="1308"/>
      <c r="J57" s="1308"/>
    </row>
    <row r="58" spans="1:10" s="828" customFormat="1" ht="13.5" customHeight="1">
      <c r="A58" s="1306" t="s">
        <v>927</v>
      </c>
      <c r="B58" s="1306"/>
      <c r="C58" s="1306"/>
      <c r="D58" s="1306"/>
      <c r="E58" s="1306"/>
      <c r="F58" s="1306"/>
      <c r="G58" s="1306"/>
      <c r="H58" s="1306"/>
      <c r="I58" s="1306"/>
      <c r="J58" s="1306"/>
    </row>
    <row r="59" spans="1:10" s="828" customFormat="1" ht="26.1" customHeight="1"/>
  </sheetData>
  <mergeCells count="7">
    <mergeCell ref="A58:J58"/>
    <mergeCell ref="A1:K1"/>
    <mergeCell ref="A53:J53"/>
    <mergeCell ref="A54:J54"/>
    <mergeCell ref="A55:J55"/>
    <mergeCell ref="A56:J56"/>
    <mergeCell ref="A57:J57"/>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workbookViewId="0">
      <selection activeCell="G10" sqref="G10"/>
    </sheetView>
  </sheetViews>
  <sheetFormatPr defaultColWidth="9.140625" defaultRowHeight="15"/>
  <cols>
    <col min="1" max="1" width="6.42578125" style="742" bestFit="1" customWidth="1"/>
    <col min="2" max="2" width="40.42578125" style="742" bestFit="1" customWidth="1"/>
    <col min="3" max="3" width="13.42578125" style="742" bestFit="1" customWidth="1"/>
    <col min="4" max="4" width="17.42578125" style="742" customWidth="1"/>
    <col min="5" max="5" width="10.42578125" style="742" bestFit="1" customWidth="1"/>
    <col min="6" max="6" width="7.5703125" style="742" bestFit="1" customWidth="1"/>
    <col min="7" max="7" width="6.140625" style="742" bestFit="1" customWidth="1"/>
    <col min="8" max="8" width="10.42578125" style="742" bestFit="1" customWidth="1"/>
    <col min="9" max="9" width="12.5703125" style="742" bestFit="1" customWidth="1"/>
    <col min="10" max="10" width="12.140625" style="742" bestFit="1" customWidth="1"/>
    <col min="11" max="11" width="14.42578125" style="742" bestFit="1" customWidth="1"/>
    <col min="12" max="12" width="4.5703125" style="742" bestFit="1" customWidth="1"/>
    <col min="13" max="16384" width="9.140625" style="742"/>
  </cols>
  <sheetData>
    <row r="1" spans="1:10" ht="15.75" customHeight="1">
      <c r="A1" s="1300" t="s">
        <v>1049</v>
      </c>
      <c r="B1" s="1300"/>
    </row>
    <row r="2" spans="1:10" s="746" customFormat="1" ht="43.5" customHeight="1">
      <c r="A2" s="1039" t="s">
        <v>1048</v>
      </c>
      <c r="B2" s="1039" t="s">
        <v>993</v>
      </c>
      <c r="C2" s="1039" t="s">
        <v>1047</v>
      </c>
      <c r="D2" s="1039" t="s">
        <v>1046</v>
      </c>
      <c r="E2" s="1039" t="s">
        <v>1045</v>
      </c>
      <c r="F2" s="1039" t="s">
        <v>989</v>
      </c>
      <c r="G2" s="1039" t="s">
        <v>1044</v>
      </c>
      <c r="H2" s="1039" t="s">
        <v>1043</v>
      </c>
      <c r="I2" s="1039" t="s">
        <v>1042</v>
      </c>
      <c r="J2" s="1039" t="s">
        <v>1041</v>
      </c>
    </row>
    <row r="3" spans="1:10" s="746" customFormat="1" ht="18" customHeight="1">
      <c r="A3" s="840">
        <v>1</v>
      </c>
      <c r="B3" s="837" t="s">
        <v>1040</v>
      </c>
      <c r="C3" s="839">
        <v>6765.37</v>
      </c>
      <c r="D3" s="839">
        <v>877727.31</v>
      </c>
      <c r="E3" s="838">
        <v>11.813353770000001</v>
      </c>
      <c r="F3" s="838">
        <v>1.08</v>
      </c>
      <c r="G3" s="838">
        <v>0.48</v>
      </c>
      <c r="H3" s="838">
        <v>0</v>
      </c>
      <c r="I3" s="838">
        <v>0</v>
      </c>
      <c r="J3" s="837" t="s">
        <v>1000</v>
      </c>
    </row>
    <row r="4" spans="1:10" s="746" customFormat="1" ht="18" customHeight="1">
      <c r="A4" s="840">
        <v>2</v>
      </c>
      <c r="B4" s="837" t="s">
        <v>1039</v>
      </c>
      <c r="C4" s="839">
        <v>556.88</v>
      </c>
      <c r="D4" s="839">
        <v>659179.81000000006</v>
      </c>
      <c r="E4" s="838">
        <v>8.8719175000000003</v>
      </c>
      <c r="F4" s="838">
        <v>1.06</v>
      </c>
      <c r="G4" s="838">
        <v>0.56999999999999995</v>
      </c>
      <c r="H4" s="838">
        <v>0</v>
      </c>
      <c r="I4" s="838">
        <v>0</v>
      </c>
      <c r="J4" s="837" t="s">
        <v>1000</v>
      </c>
    </row>
    <row r="5" spans="1:10" s="746" customFormat="1" ht="18" customHeight="1">
      <c r="A5" s="840">
        <v>3</v>
      </c>
      <c r="B5" s="837" t="s">
        <v>1038</v>
      </c>
      <c r="C5" s="839">
        <v>1394.04</v>
      </c>
      <c r="D5" s="839">
        <v>633031.25</v>
      </c>
      <c r="E5" s="838">
        <v>8.5199833999999992</v>
      </c>
      <c r="F5" s="838">
        <v>1.03</v>
      </c>
      <c r="G5" s="838">
        <v>0.62</v>
      </c>
      <c r="H5" s="838">
        <v>0</v>
      </c>
      <c r="I5" s="838">
        <v>0</v>
      </c>
      <c r="J5" s="837" t="s">
        <v>1000</v>
      </c>
    </row>
    <row r="6" spans="1:10" s="746" customFormat="1" ht="18" customHeight="1">
      <c r="A6" s="840">
        <v>4</v>
      </c>
      <c r="B6" s="837" t="s">
        <v>1037</v>
      </c>
      <c r="C6" s="839">
        <v>2131.8200000000002</v>
      </c>
      <c r="D6" s="839">
        <v>568728.32999999996</v>
      </c>
      <c r="E6" s="838">
        <v>7.6545287799999997</v>
      </c>
      <c r="F6" s="838">
        <v>1</v>
      </c>
      <c r="G6" s="838">
        <v>0.45</v>
      </c>
      <c r="H6" s="838">
        <v>0</v>
      </c>
      <c r="I6" s="838">
        <v>0</v>
      </c>
      <c r="J6" s="837" t="s">
        <v>1000</v>
      </c>
    </row>
    <row r="7" spans="1:10" s="746" customFormat="1" ht="18" customHeight="1">
      <c r="A7" s="840">
        <v>5</v>
      </c>
      <c r="B7" s="837" t="s">
        <v>1036</v>
      </c>
      <c r="C7" s="839">
        <v>352.09</v>
      </c>
      <c r="D7" s="839">
        <v>434533.89</v>
      </c>
      <c r="E7" s="838">
        <v>5.84840246</v>
      </c>
      <c r="F7" s="838">
        <v>1.2</v>
      </c>
      <c r="G7" s="838">
        <v>0.57999999999999996</v>
      </c>
      <c r="H7" s="838">
        <v>0</v>
      </c>
      <c r="I7" s="838">
        <v>0</v>
      </c>
      <c r="J7" s="837" t="s">
        <v>1000</v>
      </c>
    </row>
    <row r="8" spans="1:10" s="746" customFormat="1" ht="18" customHeight="1">
      <c r="A8" s="840">
        <v>6</v>
      </c>
      <c r="B8" s="837" t="s">
        <v>1035</v>
      </c>
      <c r="C8" s="839">
        <v>375.24</v>
      </c>
      <c r="D8" s="839">
        <v>353481.27</v>
      </c>
      <c r="E8" s="838">
        <v>4.7575132399999998</v>
      </c>
      <c r="F8" s="838">
        <v>0.84</v>
      </c>
      <c r="G8" s="838">
        <v>0.44</v>
      </c>
      <c r="H8" s="838">
        <v>0</v>
      </c>
      <c r="I8" s="838">
        <v>0</v>
      </c>
      <c r="J8" s="837" t="s">
        <v>1000</v>
      </c>
    </row>
    <row r="9" spans="1:10" s="746" customFormat="1" ht="18" customHeight="1">
      <c r="A9" s="840">
        <v>7</v>
      </c>
      <c r="B9" s="837" t="s">
        <v>1034</v>
      </c>
      <c r="C9" s="839">
        <v>992.87</v>
      </c>
      <c r="D9" s="839">
        <v>273367.51</v>
      </c>
      <c r="E9" s="838">
        <v>3.6792601</v>
      </c>
      <c r="F9" s="838">
        <v>1.06</v>
      </c>
      <c r="G9" s="838">
        <v>0.51</v>
      </c>
      <c r="H9" s="838">
        <v>0</v>
      </c>
      <c r="I9" s="838">
        <v>0</v>
      </c>
      <c r="J9" s="837" t="s">
        <v>1000</v>
      </c>
    </row>
    <row r="10" spans="1:10" s="746" customFormat="1" ht="18" customHeight="1">
      <c r="A10" s="840">
        <v>8</v>
      </c>
      <c r="B10" s="837" t="s">
        <v>1033</v>
      </c>
      <c r="C10" s="839">
        <v>614.39</v>
      </c>
      <c r="D10" s="839">
        <v>251870.44</v>
      </c>
      <c r="E10" s="838">
        <v>3.3899306</v>
      </c>
      <c r="F10" s="838">
        <v>1.04</v>
      </c>
      <c r="G10" s="838">
        <v>0.41</v>
      </c>
      <c r="H10" s="838">
        <v>0</v>
      </c>
      <c r="I10" s="838">
        <v>0</v>
      </c>
      <c r="J10" s="837" t="s">
        <v>1000</v>
      </c>
    </row>
    <row r="11" spans="1:10" s="746" customFormat="1" ht="18" customHeight="1">
      <c r="A11" s="840">
        <v>9</v>
      </c>
      <c r="B11" s="837" t="s">
        <v>1032</v>
      </c>
      <c r="C11" s="839">
        <v>280.99</v>
      </c>
      <c r="D11" s="839">
        <v>245276.02</v>
      </c>
      <c r="E11" s="838">
        <v>3.3011760899999998</v>
      </c>
      <c r="F11" s="838">
        <v>1.07</v>
      </c>
      <c r="G11" s="838">
        <v>0.55000000000000004</v>
      </c>
      <c r="H11" s="838">
        <v>0</v>
      </c>
      <c r="I11" s="838">
        <v>0</v>
      </c>
      <c r="J11" s="837" t="s">
        <v>1000</v>
      </c>
    </row>
    <row r="12" spans="1:10" s="746" customFormat="1" ht="18" customHeight="1">
      <c r="A12" s="840">
        <v>10</v>
      </c>
      <c r="B12" s="837" t="s">
        <v>1031</v>
      </c>
      <c r="C12" s="839">
        <v>1240.19</v>
      </c>
      <c r="D12" s="839">
        <v>237947.08</v>
      </c>
      <c r="E12" s="838">
        <v>3.2025356999999999</v>
      </c>
      <c r="F12" s="838">
        <v>0.68</v>
      </c>
      <c r="G12" s="838">
        <v>0.28999999999999998</v>
      </c>
      <c r="H12" s="838">
        <v>0</v>
      </c>
      <c r="I12" s="838">
        <v>0</v>
      </c>
      <c r="J12" s="837" t="s">
        <v>1000</v>
      </c>
    </row>
    <row r="13" spans="1:10" s="746" customFormat="1" ht="18" customHeight="1">
      <c r="A13" s="840">
        <v>11</v>
      </c>
      <c r="B13" s="837" t="s">
        <v>1030</v>
      </c>
      <c r="C13" s="839">
        <v>234.96</v>
      </c>
      <c r="D13" s="839">
        <v>228333.16</v>
      </c>
      <c r="E13" s="838">
        <v>3.0731416500000002</v>
      </c>
      <c r="F13" s="838">
        <v>0.71</v>
      </c>
      <c r="G13" s="838">
        <v>0.28000000000000003</v>
      </c>
      <c r="H13" s="838">
        <v>0</v>
      </c>
      <c r="I13" s="838">
        <v>0</v>
      </c>
      <c r="J13" s="837" t="s">
        <v>1000</v>
      </c>
    </row>
    <row r="14" spans="1:10" s="746" customFormat="1" ht="18" customHeight="1">
      <c r="A14" s="840">
        <v>12</v>
      </c>
      <c r="B14" s="837" t="s">
        <v>1029</v>
      </c>
      <c r="C14" s="839">
        <v>892.46</v>
      </c>
      <c r="D14" s="839">
        <v>219845.95</v>
      </c>
      <c r="E14" s="838">
        <v>2.9589121899999999</v>
      </c>
      <c r="F14" s="838">
        <v>1.0900000000000001</v>
      </c>
      <c r="G14" s="838">
        <v>0.53</v>
      </c>
      <c r="H14" s="838">
        <v>0</v>
      </c>
      <c r="I14" s="838">
        <v>0</v>
      </c>
      <c r="J14" s="837" t="s">
        <v>1000</v>
      </c>
    </row>
    <row r="15" spans="1:10" s="746" customFormat="1" ht="18" customHeight="1">
      <c r="A15" s="840">
        <v>13</v>
      </c>
      <c r="B15" s="837" t="s">
        <v>1028</v>
      </c>
      <c r="C15" s="839">
        <v>121.08</v>
      </c>
      <c r="D15" s="839">
        <v>189608.35</v>
      </c>
      <c r="E15" s="838">
        <v>2.5519434599999999</v>
      </c>
      <c r="F15" s="838">
        <v>1.44</v>
      </c>
      <c r="G15" s="838">
        <v>0.57999999999999996</v>
      </c>
      <c r="H15" s="838">
        <v>0</v>
      </c>
      <c r="I15" s="838">
        <v>0</v>
      </c>
      <c r="J15" s="837" t="s">
        <v>1000</v>
      </c>
    </row>
    <row r="16" spans="1:10" s="746" customFormat="1" ht="18" customHeight="1">
      <c r="A16" s="840">
        <v>14</v>
      </c>
      <c r="B16" s="837" t="s">
        <v>1027</v>
      </c>
      <c r="C16" s="839">
        <v>2781.62</v>
      </c>
      <c r="D16" s="839">
        <v>188791.43</v>
      </c>
      <c r="E16" s="838">
        <v>2.54094862</v>
      </c>
      <c r="F16" s="838">
        <v>0.78</v>
      </c>
      <c r="G16" s="838">
        <v>0.32</v>
      </c>
      <c r="H16" s="838">
        <v>0</v>
      </c>
      <c r="I16" s="838">
        <v>0</v>
      </c>
      <c r="J16" s="837" t="s">
        <v>1000</v>
      </c>
    </row>
    <row r="17" spans="1:10" s="746" customFormat="1" ht="18" customHeight="1">
      <c r="A17" s="840">
        <v>15</v>
      </c>
      <c r="B17" s="837" t="s">
        <v>1026</v>
      </c>
      <c r="C17" s="839">
        <v>95.92</v>
      </c>
      <c r="D17" s="839">
        <v>141106.66</v>
      </c>
      <c r="E17" s="838">
        <v>1.8991580100000001</v>
      </c>
      <c r="F17" s="838">
        <v>0.75</v>
      </c>
      <c r="G17" s="838">
        <v>0.25</v>
      </c>
      <c r="H17" s="838">
        <v>0</v>
      </c>
      <c r="I17" s="838">
        <v>0</v>
      </c>
      <c r="J17" s="837" t="s">
        <v>1000</v>
      </c>
    </row>
    <row r="18" spans="1:10" s="746" customFormat="1" ht="18" customHeight="1">
      <c r="A18" s="840">
        <v>16</v>
      </c>
      <c r="B18" s="837" t="s">
        <v>1025</v>
      </c>
      <c r="C18" s="839">
        <v>621.6</v>
      </c>
      <c r="D18" s="839">
        <v>129561.77</v>
      </c>
      <c r="E18" s="838">
        <v>1.7437750400000001</v>
      </c>
      <c r="F18" s="838">
        <v>0.97</v>
      </c>
      <c r="G18" s="838">
        <v>0.35</v>
      </c>
      <c r="H18" s="838">
        <v>0</v>
      </c>
      <c r="I18" s="838">
        <v>0</v>
      </c>
      <c r="J18" s="837" t="s">
        <v>1000</v>
      </c>
    </row>
    <row r="19" spans="1:10" s="746" customFormat="1" ht="18" customHeight="1">
      <c r="A19" s="840">
        <v>17</v>
      </c>
      <c r="B19" s="837" t="s">
        <v>1024</v>
      </c>
      <c r="C19" s="839">
        <v>151.04</v>
      </c>
      <c r="D19" s="839">
        <v>125570.24000000001</v>
      </c>
      <c r="E19" s="838">
        <v>1.69005301</v>
      </c>
      <c r="F19" s="838">
        <v>0.92</v>
      </c>
      <c r="G19" s="838">
        <v>0.3</v>
      </c>
      <c r="H19" s="838">
        <v>0</v>
      </c>
      <c r="I19" s="838">
        <v>0</v>
      </c>
      <c r="J19" s="837" t="s">
        <v>1000</v>
      </c>
    </row>
    <row r="20" spans="1:10" s="746" customFormat="1" ht="18" customHeight="1">
      <c r="A20" s="840">
        <v>18</v>
      </c>
      <c r="B20" s="837" t="s">
        <v>1023</v>
      </c>
      <c r="C20" s="839">
        <v>88.78</v>
      </c>
      <c r="D20" s="839">
        <v>115481.58</v>
      </c>
      <c r="E20" s="838">
        <v>1.5542694500000001</v>
      </c>
      <c r="F20" s="838">
        <v>1.07</v>
      </c>
      <c r="G20" s="838">
        <v>0.43</v>
      </c>
      <c r="H20" s="838">
        <v>0</v>
      </c>
      <c r="I20" s="838">
        <v>0</v>
      </c>
      <c r="J20" s="837" t="s">
        <v>1000</v>
      </c>
    </row>
    <row r="21" spans="1:10" s="746" customFormat="1" ht="18" customHeight="1">
      <c r="A21" s="840">
        <v>19</v>
      </c>
      <c r="B21" s="837" t="s">
        <v>1022</v>
      </c>
      <c r="C21" s="839">
        <v>239.93</v>
      </c>
      <c r="D21" s="839">
        <v>111059.83</v>
      </c>
      <c r="E21" s="838">
        <v>1.4947570800000001</v>
      </c>
      <c r="F21" s="838">
        <v>0.64</v>
      </c>
      <c r="G21" s="838">
        <v>0.24</v>
      </c>
      <c r="H21" s="838">
        <v>0</v>
      </c>
      <c r="I21" s="838">
        <v>0</v>
      </c>
      <c r="J21" s="837" t="s">
        <v>1000</v>
      </c>
    </row>
    <row r="22" spans="1:10" s="746" customFormat="1" ht="18" customHeight="1">
      <c r="A22" s="840">
        <v>20</v>
      </c>
      <c r="B22" s="837" t="s">
        <v>1021</v>
      </c>
      <c r="C22" s="839">
        <v>542.73</v>
      </c>
      <c r="D22" s="839">
        <v>110334.96</v>
      </c>
      <c r="E22" s="838">
        <v>1.4850010199999999</v>
      </c>
      <c r="F22" s="838">
        <v>0.9</v>
      </c>
      <c r="G22" s="838">
        <v>0.39</v>
      </c>
      <c r="H22" s="838">
        <v>0</v>
      </c>
      <c r="I22" s="838">
        <v>0</v>
      </c>
      <c r="J22" s="837" t="s">
        <v>1000</v>
      </c>
    </row>
    <row r="23" spans="1:10" s="746" customFormat="1" ht="18" customHeight="1">
      <c r="A23" s="840">
        <v>21</v>
      </c>
      <c r="B23" s="837" t="s">
        <v>1020</v>
      </c>
      <c r="C23" s="839">
        <v>159.28</v>
      </c>
      <c r="D23" s="839">
        <v>91836.86</v>
      </c>
      <c r="E23" s="838">
        <v>1.23603453</v>
      </c>
      <c r="F23" s="838">
        <v>0.49</v>
      </c>
      <c r="G23" s="838">
        <v>1</v>
      </c>
      <c r="H23" s="838">
        <v>0</v>
      </c>
      <c r="I23" s="838">
        <v>0</v>
      </c>
      <c r="J23" s="837" t="s">
        <v>1000</v>
      </c>
    </row>
    <row r="24" spans="1:10" s="746" customFormat="1" ht="18" customHeight="1">
      <c r="A24" s="840">
        <v>22</v>
      </c>
      <c r="B24" s="837" t="s">
        <v>1019</v>
      </c>
      <c r="C24" s="839">
        <v>9894.56</v>
      </c>
      <c r="D24" s="839">
        <v>85497.74</v>
      </c>
      <c r="E24" s="838">
        <v>1.15071626</v>
      </c>
      <c r="F24" s="838">
        <v>0.67</v>
      </c>
      <c r="G24" s="838">
        <v>0.2</v>
      </c>
      <c r="H24" s="838">
        <v>0</v>
      </c>
      <c r="I24" s="838">
        <v>0</v>
      </c>
      <c r="J24" s="837" t="s">
        <v>1000</v>
      </c>
    </row>
    <row r="25" spans="1:10" s="746" customFormat="1" ht="18" customHeight="1">
      <c r="A25" s="840">
        <v>23</v>
      </c>
      <c r="B25" s="837" t="s">
        <v>1018</v>
      </c>
      <c r="C25" s="839">
        <v>1220.77</v>
      </c>
      <c r="D25" s="839">
        <v>81890.77</v>
      </c>
      <c r="E25" s="838">
        <v>1.1021698600000001</v>
      </c>
      <c r="F25" s="838">
        <v>0.75</v>
      </c>
      <c r="G25" s="838">
        <v>0.02</v>
      </c>
      <c r="H25" s="838">
        <v>0</v>
      </c>
      <c r="I25" s="838">
        <v>0</v>
      </c>
      <c r="J25" s="837" t="s">
        <v>1000</v>
      </c>
    </row>
    <row r="26" spans="1:10" s="746" customFormat="1" ht="18" customHeight="1">
      <c r="A26" s="840">
        <v>24</v>
      </c>
      <c r="B26" s="837" t="s">
        <v>1017</v>
      </c>
      <c r="C26" s="839">
        <v>6975.45</v>
      </c>
      <c r="D26" s="839">
        <v>77440.72</v>
      </c>
      <c r="E26" s="838">
        <v>1.0422765700000001</v>
      </c>
      <c r="F26" s="838">
        <v>0.48</v>
      </c>
      <c r="G26" s="838">
        <v>0.1</v>
      </c>
      <c r="H26" s="838">
        <v>0</v>
      </c>
      <c r="I26" s="838">
        <v>0</v>
      </c>
      <c r="J26" s="837" t="s">
        <v>1000</v>
      </c>
    </row>
    <row r="27" spans="1:10" s="746" customFormat="1" ht="18" customHeight="1">
      <c r="A27" s="840">
        <v>25</v>
      </c>
      <c r="B27" s="837" t="s">
        <v>1016</v>
      </c>
      <c r="C27" s="839">
        <v>288.67</v>
      </c>
      <c r="D27" s="839">
        <v>77438.11</v>
      </c>
      <c r="E27" s="838">
        <v>1.04224143</v>
      </c>
      <c r="F27" s="838">
        <v>0.95</v>
      </c>
      <c r="G27" s="838">
        <v>0.39</v>
      </c>
      <c r="H27" s="838">
        <v>0</v>
      </c>
      <c r="I27" s="838">
        <v>0</v>
      </c>
      <c r="J27" s="837" t="s">
        <v>1000</v>
      </c>
    </row>
    <row r="28" spans="1:10" s="746" customFormat="1" ht="18" customHeight="1">
      <c r="A28" s="840">
        <v>26</v>
      </c>
      <c r="B28" s="837" t="s">
        <v>1015</v>
      </c>
      <c r="C28" s="839">
        <v>775.24</v>
      </c>
      <c r="D28" s="839">
        <v>74501.38</v>
      </c>
      <c r="E28" s="838">
        <v>1.00271592</v>
      </c>
      <c r="F28" s="838">
        <v>1.39</v>
      </c>
      <c r="G28" s="838">
        <v>0.42</v>
      </c>
      <c r="H28" s="838">
        <v>0</v>
      </c>
      <c r="I28" s="838">
        <v>0</v>
      </c>
      <c r="J28" s="837" t="s">
        <v>1000</v>
      </c>
    </row>
    <row r="29" spans="1:10" s="746" customFormat="1" ht="18" customHeight="1">
      <c r="A29" s="840">
        <v>27</v>
      </c>
      <c r="B29" s="837" t="s">
        <v>1014</v>
      </c>
      <c r="C29" s="839">
        <v>106.45</v>
      </c>
      <c r="D29" s="839">
        <v>74451.09</v>
      </c>
      <c r="E29" s="838">
        <v>1.0020391099999999</v>
      </c>
      <c r="F29" s="838">
        <v>0.54</v>
      </c>
      <c r="G29" s="838">
        <v>0.17</v>
      </c>
      <c r="H29" s="838">
        <v>0</v>
      </c>
      <c r="I29" s="838">
        <v>0</v>
      </c>
      <c r="J29" s="837" t="s">
        <v>1000</v>
      </c>
    </row>
    <row r="30" spans="1:10" s="746" customFormat="1" ht="18" customHeight="1">
      <c r="A30" s="840">
        <v>28</v>
      </c>
      <c r="B30" s="837" t="s">
        <v>1013</v>
      </c>
      <c r="C30" s="839">
        <v>664.25</v>
      </c>
      <c r="D30" s="839">
        <v>73481.48</v>
      </c>
      <c r="E30" s="838">
        <v>0.98898907000000003</v>
      </c>
      <c r="F30" s="838">
        <v>1.52</v>
      </c>
      <c r="G30" s="838">
        <v>0.56000000000000005</v>
      </c>
      <c r="H30" s="838">
        <v>0</v>
      </c>
      <c r="I30" s="838">
        <v>0</v>
      </c>
      <c r="J30" s="837" t="s">
        <v>1000</v>
      </c>
    </row>
    <row r="31" spans="1:10" s="746" customFormat="1" ht="18" customHeight="1">
      <c r="A31" s="840">
        <v>29</v>
      </c>
      <c r="B31" s="837" t="s">
        <v>1012</v>
      </c>
      <c r="C31" s="839">
        <v>96.42</v>
      </c>
      <c r="D31" s="839">
        <v>73105.899999999994</v>
      </c>
      <c r="E31" s="838">
        <v>0.98393417999999999</v>
      </c>
      <c r="F31" s="838">
        <v>0.52</v>
      </c>
      <c r="G31" s="838">
        <v>0.23</v>
      </c>
      <c r="H31" s="838">
        <v>0</v>
      </c>
      <c r="I31" s="838">
        <v>0</v>
      </c>
      <c r="J31" s="837" t="s">
        <v>1000</v>
      </c>
    </row>
    <row r="32" spans="1:10" s="746" customFormat="1" ht="18" customHeight="1">
      <c r="A32" s="840">
        <v>30</v>
      </c>
      <c r="B32" s="837" t="s">
        <v>1011</v>
      </c>
      <c r="C32" s="839">
        <v>496.92</v>
      </c>
      <c r="D32" s="839">
        <v>69232.13</v>
      </c>
      <c r="E32" s="838">
        <v>0.93179699999999999</v>
      </c>
      <c r="F32" s="838">
        <v>1.1499999999999999</v>
      </c>
      <c r="G32" s="838">
        <v>0.44</v>
      </c>
      <c r="H32" s="838">
        <v>0</v>
      </c>
      <c r="I32" s="838">
        <v>0</v>
      </c>
      <c r="J32" s="837" t="s">
        <v>1000</v>
      </c>
    </row>
    <row r="33" spans="1:11" s="746" customFormat="1" ht="18" customHeight="1">
      <c r="A33" s="840">
        <v>31</v>
      </c>
      <c r="B33" s="837" t="s">
        <v>1010</v>
      </c>
      <c r="C33" s="839">
        <v>1144.6300000000001</v>
      </c>
      <c r="D33" s="839">
        <v>65985.490000000005</v>
      </c>
      <c r="E33" s="838">
        <v>0.88810040000000001</v>
      </c>
      <c r="F33" s="838">
        <v>1.01</v>
      </c>
      <c r="G33" s="838">
        <v>0.43</v>
      </c>
      <c r="H33" s="838">
        <v>0</v>
      </c>
      <c r="I33" s="838">
        <v>0</v>
      </c>
      <c r="J33" s="837" t="s">
        <v>1000</v>
      </c>
    </row>
    <row r="34" spans="1:11" s="746" customFormat="1" ht="18" customHeight="1">
      <c r="A34" s="840">
        <v>32</v>
      </c>
      <c r="B34" s="837" t="s">
        <v>1009</v>
      </c>
      <c r="C34" s="839">
        <v>131.68</v>
      </c>
      <c r="D34" s="839">
        <v>64628.65</v>
      </c>
      <c r="E34" s="838">
        <v>0.86983862000000001</v>
      </c>
      <c r="F34" s="838">
        <v>1.1499999999999999</v>
      </c>
      <c r="G34" s="838">
        <v>0.5</v>
      </c>
      <c r="H34" s="838">
        <v>0</v>
      </c>
      <c r="I34" s="838">
        <v>0</v>
      </c>
      <c r="J34" s="837" t="s">
        <v>1000</v>
      </c>
    </row>
    <row r="35" spans="1:11" s="746" customFormat="1" ht="18" customHeight="1">
      <c r="A35" s="840">
        <v>33</v>
      </c>
      <c r="B35" s="837" t="s">
        <v>1008</v>
      </c>
      <c r="C35" s="839">
        <v>241.72</v>
      </c>
      <c r="D35" s="839">
        <v>64074.69</v>
      </c>
      <c r="E35" s="838">
        <v>0.86238283999999998</v>
      </c>
      <c r="F35" s="838">
        <v>0.98</v>
      </c>
      <c r="G35" s="838">
        <v>1</v>
      </c>
      <c r="H35" s="838">
        <v>0</v>
      </c>
      <c r="I35" s="838">
        <v>0</v>
      </c>
      <c r="J35" s="837" t="s">
        <v>1000</v>
      </c>
    </row>
    <row r="36" spans="1:11" s="746" customFormat="1" ht="18" customHeight="1">
      <c r="A36" s="840">
        <v>34</v>
      </c>
      <c r="B36" s="837" t="s">
        <v>1007</v>
      </c>
      <c r="C36" s="839">
        <v>161.4</v>
      </c>
      <c r="D36" s="839">
        <v>62731.47</v>
      </c>
      <c r="E36" s="838">
        <v>0.84430442000000006</v>
      </c>
      <c r="F36" s="838">
        <v>0.26</v>
      </c>
      <c r="G36" s="838">
        <v>0.04</v>
      </c>
      <c r="H36" s="838">
        <v>0</v>
      </c>
      <c r="I36" s="838">
        <v>0</v>
      </c>
      <c r="J36" s="837" t="s">
        <v>1000</v>
      </c>
    </row>
    <row r="37" spans="1:11" s="746" customFormat="1" ht="18" customHeight="1">
      <c r="A37" s="840">
        <v>35</v>
      </c>
      <c r="B37" s="837" t="s">
        <v>1006</v>
      </c>
      <c r="C37" s="839">
        <v>422.47</v>
      </c>
      <c r="D37" s="839">
        <v>59939.41</v>
      </c>
      <c r="E37" s="838">
        <v>0.80672597999999995</v>
      </c>
      <c r="F37" s="838">
        <v>1.36</v>
      </c>
      <c r="G37" s="838">
        <v>0.5</v>
      </c>
      <c r="H37" s="838">
        <v>0</v>
      </c>
      <c r="I37" s="838">
        <v>0</v>
      </c>
      <c r="J37" s="837" t="s">
        <v>1000</v>
      </c>
    </row>
    <row r="38" spans="1:11" s="746" customFormat="1" ht="18" customHeight="1">
      <c r="A38" s="840">
        <v>36</v>
      </c>
      <c r="B38" s="837" t="s">
        <v>1005</v>
      </c>
      <c r="C38" s="839">
        <v>224.72</v>
      </c>
      <c r="D38" s="839">
        <v>58722.77</v>
      </c>
      <c r="E38" s="838">
        <v>0.79035118999999998</v>
      </c>
      <c r="F38" s="838">
        <v>1.24</v>
      </c>
      <c r="G38" s="838">
        <v>0.3</v>
      </c>
      <c r="H38" s="838">
        <v>0</v>
      </c>
      <c r="I38" s="838">
        <v>0</v>
      </c>
      <c r="J38" s="837" t="s">
        <v>1000</v>
      </c>
    </row>
    <row r="39" spans="1:11" s="746" customFormat="1" ht="18" customHeight="1">
      <c r="A39" s="840">
        <v>37</v>
      </c>
      <c r="B39" s="837" t="s">
        <v>1004</v>
      </c>
      <c r="C39" s="839">
        <v>2149.1</v>
      </c>
      <c r="D39" s="839">
        <v>52576.77</v>
      </c>
      <c r="E39" s="838">
        <v>0.70763211000000004</v>
      </c>
      <c r="F39" s="838">
        <v>1.02</v>
      </c>
      <c r="G39" s="838">
        <v>0.42</v>
      </c>
      <c r="H39" s="838">
        <v>0</v>
      </c>
      <c r="I39" s="838">
        <v>0</v>
      </c>
      <c r="J39" s="837" t="s">
        <v>1000</v>
      </c>
    </row>
    <row r="40" spans="1:11" s="746" customFormat="1" ht="18" customHeight="1">
      <c r="A40" s="840">
        <v>38</v>
      </c>
      <c r="B40" s="837" t="s">
        <v>1003</v>
      </c>
      <c r="C40" s="839">
        <v>6290.14</v>
      </c>
      <c r="D40" s="839">
        <v>51959.46</v>
      </c>
      <c r="E40" s="838">
        <v>0.69932369999999999</v>
      </c>
      <c r="F40" s="838">
        <v>0.48</v>
      </c>
      <c r="G40" s="838">
        <v>0.05</v>
      </c>
      <c r="H40" s="838">
        <v>0</v>
      </c>
      <c r="I40" s="838">
        <v>0</v>
      </c>
      <c r="J40" s="837" t="s">
        <v>1000</v>
      </c>
    </row>
    <row r="41" spans="1:11" s="746" customFormat="1" ht="18" customHeight="1">
      <c r="A41" s="840">
        <v>39</v>
      </c>
      <c r="B41" s="837" t="s">
        <v>1002</v>
      </c>
      <c r="C41" s="839">
        <v>289.37</v>
      </c>
      <c r="D41" s="839">
        <v>44219.51</v>
      </c>
      <c r="E41" s="838">
        <v>0.59515156000000002</v>
      </c>
      <c r="F41" s="838">
        <v>0.68</v>
      </c>
      <c r="G41" s="838">
        <v>0.26</v>
      </c>
      <c r="H41" s="838">
        <v>0</v>
      </c>
      <c r="I41" s="838">
        <v>0</v>
      </c>
      <c r="J41" s="837" t="s">
        <v>1000</v>
      </c>
    </row>
    <row r="42" spans="1:11" s="746" customFormat="1" ht="18" customHeight="1">
      <c r="A42" s="840">
        <v>40</v>
      </c>
      <c r="B42" s="837" t="s">
        <v>1001</v>
      </c>
      <c r="C42" s="839">
        <v>371.72</v>
      </c>
      <c r="D42" s="839">
        <v>31407.48</v>
      </c>
      <c r="E42" s="838">
        <v>0.42271407</v>
      </c>
      <c r="F42" s="838">
        <v>0.68</v>
      </c>
      <c r="G42" s="838">
        <v>0.33</v>
      </c>
      <c r="H42" s="838">
        <v>0</v>
      </c>
      <c r="I42" s="838">
        <v>0</v>
      </c>
      <c r="J42" s="837" t="s">
        <v>1000</v>
      </c>
    </row>
    <row r="43" spans="1:11" s="746" customFormat="1" ht="18.75" customHeight="1">
      <c r="A43" s="1310" t="s">
        <v>286</v>
      </c>
      <c r="B43" s="1310"/>
      <c r="C43" s="1310"/>
      <c r="D43" s="1310"/>
      <c r="E43" s="1310"/>
      <c r="F43" s="1310"/>
      <c r="G43" s="1310"/>
      <c r="H43" s="1310"/>
      <c r="I43" s="1310"/>
      <c r="J43" s="1310"/>
      <c r="K43" s="1310"/>
    </row>
    <row r="44" spans="1:11" s="746" customFormat="1" ht="18" customHeight="1">
      <c r="A44" s="1310" t="s">
        <v>999</v>
      </c>
      <c r="B44" s="1310"/>
      <c r="C44" s="1310"/>
      <c r="D44" s="1310"/>
      <c r="E44" s="1310"/>
      <c r="F44" s="1310"/>
      <c r="G44" s="1310"/>
      <c r="H44" s="1310"/>
      <c r="I44" s="1310"/>
      <c r="J44" s="1310"/>
      <c r="K44" s="1310"/>
    </row>
    <row r="45" spans="1:11" s="746" customFormat="1" ht="18" customHeight="1">
      <c r="A45" s="1310" t="s">
        <v>998</v>
      </c>
      <c r="B45" s="1310"/>
      <c r="C45" s="1310"/>
      <c r="D45" s="1310"/>
      <c r="E45" s="1310"/>
      <c r="F45" s="1310"/>
      <c r="G45" s="1310"/>
      <c r="H45" s="1310"/>
      <c r="I45" s="1310"/>
      <c r="J45" s="1310"/>
      <c r="K45" s="1310"/>
    </row>
    <row r="46" spans="1:11" s="746" customFormat="1" ht="18" customHeight="1">
      <c r="A46" s="1310" t="s">
        <v>997</v>
      </c>
      <c r="B46" s="1310"/>
      <c r="C46" s="1310"/>
      <c r="D46" s="1310"/>
      <c r="E46" s="1310"/>
      <c r="F46" s="1310"/>
      <c r="G46" s="1310"/>
      <c r="H46" s="1310"/>
      <c r="I46" s="1310"/>
      <c r="J46" s="1310"/>
      <c r="K46" s="1310"/>
    </row>
    <row r="47" spans="1:11" s="746" customFormat="1" ht="18" customHeight="1">
      <c r="A47" s="1310" t="s">
        <v>996</v>
      </c>
      <c r="B47" s="1310"/>
      <c r="C47" s="1310"/>
      <c r="D47" s="1310"/>
      <c r="E47" s="1310"/>
      <c r="F47" s="1310"/>
      <c r="G47" s="1310"/>
      <c r="H47" s="1310"/>
      <c r="I47" s="1310"/>
      <c r="J47" s="1310"/>
      <c r="K47" s="1310"/>
    </row>
    <row r="48" spans="1:11" s="746" customFormat="1" ht="18" customHeight="1">
      <c r="A48" s="1309" t="s">
        <v>929</v>
      </c>
      <c r="B48" s="1309"/>
      <c r="C48" s="1309"/>
      <c r="D48" s="1309"/>
      <c r="E48" s="1309"/>
      <c r="F48" s="1309"/>
      <c r="G48" s="1309"/>
      <c r="H48" s="1309"/>
      <c r="I48" s="1309"/>
      <c r="J48" s="1309"/>
      <c r="K48" s="1309"/>
    </row>
    <row r="49" s="746" customFormat="1" ht="28.35" customHeight="1"/>
  </sheetData>
  <mergeCells count="7">
    <mergeCell ref="A48:K48"/>
    <mergeCell ref="A1:B1"/>
    <mergeCell ref="A43:K43"/>
    <mergeCell ref="A44:K44"/>
    <mergeCell ref="A45:K45"/>
    <mergeCell ref="A46:K46"/>
    <mergeCell ref="A47:K47"/>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election activeCell="G10" sqref="G10"/>
    </sheetView>
  </sheetViews>
  <sheetFormatPr defaultColWidth="9.140625" defaultRowHeight="15"/>
  <cols>
    <col min="1" max="10" width="10.5703125" style="742" bestFit="1" customWidth="1"/>
    <col min="11" max="11" width="4.5703125" style="742" bestFit="1" customWidth="1"/>
    <col min="12" max="16384" width="9.140625" style="742"/>
  </cols>
  <sheetData>
    <row r="1" spans="1:10" ht="15.75" customHeight="1">
      <c r="A1" s="1248" t="s">
        <v>1055</v>
      </c>
      <c r="B1" s="1248"/>
      <c r="C1" s="1248"/>
      <c r="D1" s="1248"/>
      <c r="E1" s="1248"/>
      <c r="F1" s="1248"/>
      <c r="G1" s="1248"/>
    </row>
    <row r="2" spans="1:10" s="746" customFormat="1" ht="15" customHeight="1">
      <c r="A2" s="1269" t="s">
        <v>1054</v>
      </c>
      <c r="B2" s="1273" t="s">
        <v>249</v>
      </c>
      <c r="C2" s="1274"/>
      <c r="D2" s="1275"/>
      <c r="E2" s="1273" t="s">
        <v>250</v>
      </c>
      <c r="F2" s="1274"/>
      <c r="G2" s="1275"/>
      <c r="H2" s="1273" t="s">
        <v>251</v>
      </c>
      <c r="I2" s="1274"/>
      <c r="J2" s="1275"/>
    </row>
    <row r="3" spans="1:10" s="746" customFormat="1" ht="48.75" customHeight="1">
      <c r="A3" s="1270"/>
      <c r="B3" s="797" t="s">
        <v>1053</v>
      </c>
      <c r="C3" s="797" t="s">
        <v>1052</v>
      </c>
      <c r="D3" s="797" t="s">
        <v>1051</v>
      </c>
      <c r="E3" s="797" t="s">
        <v>1053</v>
      </c>
      <c r="F3" s="797" t="s">
        <v>1052</v>
      </c>
      <c r="G3" s="797" t="s">
        <v>1051</v>
      </c>
      <c r="H3" s="797" t="s">
        <v>1053</v>
      </c>
      <c r="I3" s="797" t="s">
        <v>1052</v>
      </c>
      <c r="J3" s="797" t="s">
        <v>1051</v>
      </c>
    </row>
    <row r="4" spans="1:10" s="759" customFormat="1" ht="15.75" customHeight="1">
      <c r="A4" s="763" t="s">
        <v>0</v>
      </c>
      <c r="B4" s="765">
        <v>3430</v>
      </c>
      <c r="C4" s="765">
        <v>488</v>
      </c>
      <c r="D4" s="854">
        <v>7.028688524590164</v>
      </c>
      <c r="E4" s="773">
        <v>308</v>
      </c>
      <c r="F4" s="773">
        <v>1787</v>
      </c>
      <c r="G4" s="853">
        <v>0.17</v>
      </c>
      <c r="H4" s="852">
        <v>2</v>
      </c>
      <c r="I4" s="852">
        <v>3</v>
      </c>
      <c r="J4" s="851">
        <v>0.66666666666666663</v>
      </c>
    </row>
    <row r="5" spans="1:10" s="759" customFormat="1" ht="15.75" customHeight="1">
      <c r="A5" s="763" t="s">
        <v>1</v>
      </c>
      <c r="B5" s="765">
        <v>2360</v>
      </c>
      <c r="C5" s="765">
        <v>1584</v>
      </c>
      <c r="D5" s="849">
        <v>1.4898989899999999</v>
      </c>
      <c r="E5" s="773">
        <v>1265</v>
      </c>
      <c r="F5" s="773">
        <v>840</v>
      </c>
      <c r="G5" s="850">
        <v>1.51</v>
      </c>
      <c r="H5" s="765">
        <v>2</v>
      </c>
      <c r="I5" s="765">
        <v>3</v>
      </c>
      <c r="J5" s="849">
        <v>0.66666666699999999</v>
      </c>
    </row>
    <row r="6" spans="1:10" s="746" customFormat="1" ht="15.75" customHeight="1">
      <c r="A6" s="758" t="s">
        <v>83</v>
      </c>
      <c r="B6" s="757">
        <v>2808</v>
      </c>
      <c r="C6" s="757">
        <v>967</v>
      </c>
      <c r="D6" s="848">
        <v>2.9038262669999999</v>
      </c>
      <c r="E6" s="754">
        <v>1766</v>
      </c>
      <c r="F6" s="754">
        <v>411</v>
      </c>
      <c r="G6" s="847">
        <v>4.3</v>
      </c>
      <c r="H6" s="796">
        <v>1</v>
      </c>
      <c r="I6" s="796">
        <v>1</v>
      </c>
      <c r="J6" s="846">
        <v>1</v>
      </c>
    </row>
    <row r="7" spans="1:10" s="746" customFormat="1" ht="15.75" customHeight="1">
      <c r="A7" s="770" t="s">
        <v>84</v>
      </c>
      <c r="B7" s="769">
        <v>711</v>
      </c>
      <c r="C7" s="769">
        <v>3046</v>
      </c>
      <c r="D7" s="844">
        <v>0.23342088</v>
      </c>
      <c r="E7" s="768">
        <v>262</v>
      </c>
      <c r="F7" s="768">
        <v>1929</v>
      </c>
      <c r="G7" s="845">
        <v>0.14000000000000001</v>
      </c>
      <c r="H7" s="794">
        <v>2</v>
      </c>
      <c r="I7" s="794">
        <v>1</v>
      </c>
      <c r="J7" s="843">
        <v>2</v>
      </c>
    </row>
    <row r="8" spans="1:10" s="746" customFormat="1" ht="15.75" customHeight="1">
      <c r="A8" s="770" t="s">
        <v>85</v>
      </c>
      <c r="B8" s="769">
        <v>1003</v>
      </c>
      <c r="C8" s="769">
        <v>2756</v>
      </c>
      <c r="D8" s="844">
        <v>0.36393323657474602</v>
      </c>
      <c r="E8" s="769">
        <v>519</v>
      </c>
      <c r="F8" s="769">
        <v>1686</v>
      </c>
      <c r="G8" s="844">
        <v>0.31</v>
      </c>
      <c r="H8" s="794">
        <v>0</v>
      </c>
      <c r="I8" s="794">
        <v>1</v>
      </c>
      <c r="J8" s="841">
        <v>0</v>
      </c>
    </row>
    <row r="9" spans="1:10" s="746" customFormat="1" ht="15.75" customHeight="1">
      <c r="A9" s="770" t="s">
        <v>88</v>
      </c>
      <c r="B9" s="769">
        <v>2074</v>
      </c>
      <c r="C9" s="769">
        <v>1673</v>
      </c>
      <c r="D9" s="842">
        <v>1.2396891809999999</v>
      </c>
      <c r="E9" s="769">
        <v>1417</v>
      </c>
      <c r="F9" s="769">
        <v>784</v>
      </c>
      <c r="G9" s="842">
        <v>1.81</v>
      </c>
      <c r="H9" s="769">
        <v>1</v>
      </c>
      <c r="I9" s="769">
        <v>0</v>
      </c>
      <c r="J9" s="841">
        <v>0</v>
      </c>
    </row>
    <row r="10" spans="1:10" s="746" customFormat="1" ht="15.75" customHeight="1">
      <c r="A10" s="770" t="s">
        <v>89</v>
      </c>
      <c r="B10" s="769">
        <v>2558</v>
      </c>
      <c r="C10" s="769">
        <v>1232</v>
      </c>
      <c r="D10" s="842">
        <v>2.0762987009999998</v>
      </c>
      <c r="E10" s="769">
        <v>1695</v>
      </c>
      <c r="F10" s="769">
        <v>536</v>
      </c>
      <c r="G10" s="842">
        <v>3.16</v>
      </c>
      <c r="H10" s="769">
        <v>1</v>
      </c>
      <c r="I10" s="769">
        <v>1</v>
      </c>
      <c r="J10" s="843">
        <v>1</v>
      </c>
    </row>
    <row r="11" spans="1:10" s="746" customFormat="1" ht="15.75" customHeight="1">
      <c r="A11" s="770" t="s">
        <v>185</v>
      </c>
      <c r="B11" s="769">
        <v>2573</v>
      </c>
      <c r="C11" s="769">
        <v>1243</v>
      </c>
      <c r="D11" s="842">
        <v>2.0699919549999999</v>
      </c>
      <c r="E11" s="769">
        <v>1521</v>
      </c>
      <c r="F11" s="769">
        <v>737</v>
      </c>
      <c r="G11" s="842">
        <v>2.06</v>
      </c>
      <c r="H11" s="769">
        <v>0</v>
      </c>
      <c r="I11" s="769">
        <v>0</v>
      </c>
      <c r="J11" s="841">
        <v>0</v>
      </c>
    </row>
    <row r="12" spans="1:10" s="746" customFormat="1" ht="15.75" customHeight="1">
      <c r="A12" s="770" t="s">
        <v>240</v>
      </c>
      <c r="B12" s="769">
        <v>1413</v>
      </c>
      <c r="C12" s="769">
        <v>2412</v>
      </c>
      <c r="D12" s="842">
        <v>0.58582089599999998</v>
      </c>
      <c r="E12" s="769">
        <v>762</v>
      </c>
      <c r="F12" s="769">
        <v>1531</v>
      </c>
      <c r="G12" s="842">
        <v>0.5</v>
      </c>
      <c r="H12" s="769">
        <v>0</v>
      </c>
      <c r="I12" s="769">
        <v>0</v>
      </c>
      <c r="J12" s="841">
        <v>0</v>
      </c>
    </row>
    <row r="13" spans="1:10" s="746" customFormat="1" ht="19.5" customHeight="1">
      <c r="A13" s="1311" t="s">
        <v>1050</v>
      </c>
      <c r="B13" s="1311"/>
      <c r="C13" s="1311"/>
      <c r="D13" s="1311"/>
      <c r="E13" s="1311"/>
      <c r="F13" s="1311"/>
    </row>
    <row r="14" spans="1:10" s="746" customFormat="1" ht="18" customHeight="1">
      <c r="A14" s="1248" t="s">
        <v>353</v>
      </c>
      <c r="B14" s="1248"/>
      <c r="C14" s="1248"/>
      <c r="D14" s="1248"/>
      <c r="E14" s="1248"/>
      <c r="F14" s="1248"/>
    </row>
    <row r="15" spans="1:10" s="746" customFormat="1" ht="18" customHeight="1">
      <c r="A15" s="1248" t="s">
        <v>87</v>
      </c>
      <c r="B15" s="1248"/>
      <c r="C15" s="1248"/>
      <c r="D15" s="1248"/>
      <c r="E15" s="1248"/>
      <c r="F15" s="1248"/>
    </row>
    <row r="16" spans="1:10" s="746" customFormat="1" ht="27.6" customHeight="1"/>
  </sheetData>
  <mergeCells count="8">
    <mergeCell ref="H2:J2"/>
    <mergeCell ref="A13:F13"/>
    <mergeCell ref="A14:F14"/>
    <mergeCell ref="A15:F15"/>
    <mergeCell ref="A1:G1"/>
    <mergeCell ref="A2:A3"/>
    <mergeCell ref="B2:D2"/>
    <mergeCell ref="E2:G2"/>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zoomScaleNormal="100" workbookViewId="0">
      <selection activeCell="A13" sqref="A13:G13"/>
    </sheetView>
  </sheetViews>
  <sheetFormatPr defaultColWidth="9.140625" defaultRowHeight="15"/>
  <cols>
    <col min="1" max="1" width="9.85546875" style="742" bestFit="1" customWidth="1"/>
    <col min="2" max="10" width="13.5703125" style="742" bestFit="1" customWidth="1"/>
    <col min="11" max="11" width="4.5703125" style="742" bestFit="1" customWidth="1"/>
    <col min="12" max="16384" width="9.140625" style="742"/>
  </cols>
  <sheetData>
    <row r="1" spans="1:13" ht="13.5" customHeight="1">
      <c r="A1" s="1248" t="s">
        <v>1283</v>
      </c>
      <c r="B1" s="1248"/>
      <c r="C1" s="1248"/>
      <c r="D1" s="1248"/>
      <c r="E1" s="1248"/>
      <c r="F1" s="1248"/>
      <c r="G1" s="1248"/>
    </row>
    <row r="2" spans="1:13" s="746" customFormat="1" ht="27.75" customHeight="1">
      <c r="A2" s="1256" t="s">
        <v>1282</v>
      </c>
      <c r="B2" s="1273" t="s">
        <v>249</v>
      </c>
      <c r="C2" s="1274"/>
      <c r="D2" s="1275"/>
      <c r="E2" s="1273" t="s">
        <v>250</v>
      </c>
      <c r="F2" s="1274"/>
      <c r="G2" s="1275"/>
      <c r="H2" s="1273" t="s">
        <v>251</v>
      </c>
      <c r="I2" s="1274"/>
      <c r="J2" s="1275"/>
    </row>
    <row r="3" spans="1:13" s="746" customFormat="1" ht="48" customHeight="1">
      <c r="A3" s="1289"/>
      <c r="B3" s="797" t="s">
        <v>1280</v>
      </c>
      <c r="C3" s="797" t="s">
        <v>896</v>
      </c>
      <c r="D3" s="797" t="s">
        <v>1279</v>
      </c>
      <c r="E3" s="797" t="s">
        <v>1280</v>
      </c>
      <c r="F3" s="797" t="s">
        <v>1281</v>
      </c>
      <c r="G3" s="797" t="s">
        <v>1279</v>
      </c>
      <c r="H3" s="797" t="s">
        <v>1280</v>
      </c>
      <c r="I3" s="797" t="s">
        <v>896</v>
      </c>
      <c r="J3" s="797" t="s">
        <v>1279</v>
      </c>
    </row>
    <row r="4" spans="1:13" s="759" customFormat="1" ht="18" customHeight="1">
      <c r="A4" s="763" t="s">
        <v>0</v>
      </c>
      <c r="B4" s="765">
        <v>5350</v>
      </c>
      <c r="C4" s="765">
        <v>4114</v>
      </c>
      <c r="D4" s="1114">
        <v>76.89719626168224</v>
      </c>
      <c r="E4" s="765">
        <v>2011</v>
      </c>
      <c r="F4" s="765">
        <v>2218</v>
      </c>
      <c r="G4" s="1114">
        <v>110.29338637493784</v>
      </c>
      <c r="H4" s="782">
        <v>292</v>
      </c>
      <c r="I4" s="782">
        <v>13</v>
      </c>
      <c r="J4" s="1113">
        <v>4.4520547945205475</v>
      </c>
    </row>
    <row r="5" spans="1:13" s="759" customFormat="1" ht="18" customHeight="1">
      <c r="A5" s="823" t="s">
        <v>1</v>
      </c>
      <c r="B5" s="1112">
        <v>5408</v>
      </c>
      <c r="C5" s="1112">
        <v>4049</v>
      </c>
      <c r="D5" s="1111">
        <v>72.022928994082832</v>
      </c>
      <c r="E5" s="808">
        <v>2137</v>
      </c>
      <c r="F5" s="808">
        <v>2298</v>
      </c>
      <c r="G5" s="1110">
        <v>107.53392606457651</v>
      </c>
      <c r="H5" s="1109">
        <v>287</v>
      </c>
      <c r="I5" s="1109">
        <v>1</v>
      </c>
      <c r="J5" s="1108">
        <v>0.34843205574912894</v>
      </c>
      <c r="L5" s="1104"/>
      <c r="M5" s="1104"/>
    </row>
    <row r="6" spans="1:13" s="746" customFormat="1" ht="18" customHeight="1">
      <c r="A6" s="753" t="s">
        <v>83</v>
      </c>
      <c r="B6" s="752">
        <v>5358</v>
      </c>
      <c r="C6" s="752">
        <v>3864</v>
      </c>
      <c r="D6" s="1106">
        <v>72.116461366181412</v>
      </c>
      <c r="E6" s="749">
        <v>2079</v>
      </c>
      <c r="F6" s="752">
        <v>2078</v>
      </c>
      <c r="G6" s="1106">
        <v>99.951899951899946</v>
      </c>
      <c r="H6" s="1103">
        <v>291</v>
      </c>
      <c r="I6" s="1103">
        <v>3</v>
      </c>
      <c r="J6" s="1105">
        <v>1.0309278350515463</v>
      </c>
      <c r="L6" s="1104"/>
      <c r="M6" s="1104"/>
    </row>
    <row r="7" spans="1:13" s="746" customFormat="1" ht="18" customHeight="1">
      <c r="A7" s="753" t="s">
        <v>84</v>
      </c>
      <c r="B7" s="752">
        <v>5373</v>
      </c>
      <c r="C7" s="752">
        <v>3847</v>
      </c>
      <c r="D7" s="1106">
        <v>71.59873441280476</v>
      </c>
      <c r="E7" s="749">
        <v>2092</v>
      </c>
      <c r="F7" s="752">
        <v>2120</v>
      </c>
      <c r="G7" s="1106">
        <v>101.33843212237095</v>
      </c>
      <c r="H7" s="1107">
        <v>290</v>
      </c>
      <c r="I7" s="1103">
        <v>4</v>
      </c>
      <c r="J7" s="1105">
        <v>1.3793103448275863</v>
      </c>
      <c r="L7" s="1104"/>
      <c r="M7" s="1104"/>
    </row>
    <row r="8" spans="1:13" s="746" customFormat="1" ht="18" customHeight="1">
      <c r="A8" s="753" t="s">
        <v>85</v>
      </c>
      <c r="B8" s="752">
        <v>5386</v>
      </c>
      <c r="C8" s="752">
        <v>3852</v>
      </c>
      <c r="D8" s="1106">
        <v>71.518752320831794</v>
      </c>
      <c r="E8" s="749">
        <v>2096</v>
      </c>
      <c r="F8" s="752">
        <v>2102</v>
      </c>
      <c r="G8" s="1106">
        <v>100.28625954198473</v>
      </c>
      <c r="H8" s="1107">
        <v>290</v>
      </c>
      <c r="I8" s="1103">
        <v>2</v>
      </c>
      <c r="J8" s="1105">
        <v>0</v>
      </c>
      <c r="L8" s="1104"/>
      <c r="M8" s="1104"/>
    </row>
    <row r="9" spans="1:13" s="746" customFormat="1" ht="18" customHeight="1">
      <c r="A9" s="753" t="s">
        <v>88</v>
      </c>
      <c r="B9" s="752">
        <v>5357</v>
      </c>
      <c r="C9" s="752">
        <v>3847</v>
      </c>
      <c r="D9" s="1106">
        <v>71.812581668844501</v>
      </c>
      <c r="E9" s="752">
        <v>2104</v>
      </c>
      <c r="F9" s="752">
        <v>2116</v>
      </c>
      <c r="G9" s="1106">
        <v>100.57034220532319</v>
      </c>
      <c r="H9" s="1103">
        <v>287</v>
      </c>
      <c r="I9" s="752">
        <v>4</v>
      </c>
      <c r="J9" s="1105">
        <v>1.3937282229965158</v>
      </c>
      <c r="L9" s="1104"/>
      <c r="M9" s="1104"/>
    </row>
    <row r="10" spans="1:13" s="746" customFormat="1" ht="18" customHeight="1">
      <c r="A10" s="753" t="s">
        <v>89</v>
      </c>
      <c r="B10" s="752">
        <v>5361</v>
      </c>
      <c r="C10" s="752">
        <v>4001</v>
      </c>
      <c r="D10" s="1106">
        <v>74.631598582354044</v>
      </c>
      <c r="E10" s="752">
        <v>2111</v>
      </c>
      <c r="F10" s="752">
        <v>2138</v>
      </c>
      <c r="G10" s="1106">
        <v>101.27901468498341</v>
      </c>
      <c r="H10" s="1103">
        <v>287</v>
      </c>
      <c r="I10" s="752">
        <v>3</v>
      </c>
      <c r="J10" s="1105">
        <v>1.0452961672473868</v>
      </c>
      <c r="L10" s="1104"/>
      <c r="M10" s="1104"/>
    </row>
    <row r="11" spans="1:13" s="746" customFormat="1" ht="18" customHeight="1">
      <c r="A11" s="753" t="s">
        <v>185</v>
      </c>
      <c r="B11" s="752">
        <v>5383</v>
      </c>
      <c r="C11" s="752">
        <v>3902</v>
      </c>
      <c r="D11" s="1106">
        <v>72.487460523871448</v>
      </c>
      <c r="E11" s="752">
        <v>2126</v>
      </c>
      <c r="F11" s="752">
        <v>2183</v>
      </c>
      <c r="G11" s="1106">
        <v>102.68109125117593</v>
      </c>
      <c r="H11" s="1103">
        <v>287</v>
      </c>
      <c r="I11" s="752">
        <v>4</v>
      </c>
      <c r="J11" s="1105">
        <v>1.0452961672473868</v>
      </c>
      <c r="L11" s="1104"/>
      <c r="M11" s="1104"/>
    </row>
    <row r="12" spans="1:13" s="746" customFormat="1" ht="18" customHeight="1">
      <c r="A12" s="753" t="s">
        <v>240</v>
      </c>
      <c r="B12" s="752">
        <v>5408</v>
      </c>
      <c r="C12" s="752">
        <v>3895</v>
      </c>
      <c r="D12" s="1106">
        <v>72.022928994082832</v>
      </c>
      <c r="E12" s="752">
        <v>2137</v>
      </c>
      <c r="F12" s="752">
        <v>2192</v>
      </c>
      <c r="G12" s="1106">
        <v>102.57370145063172</v>
      </c>
      <c r="H12" s="1103">
        <v>287</v>
      </c>
      <c r="I12" s="752">
        <v>1</v>
      </c>
      <c r="J12" s="1105">
        <v>0.34843205574912894</v>
      </c>
      <c r="L12" s="1104"/>
      <c r="M12" s="1104"/>
    </row>
    <row r="13" spans="1:13" s="746" customFormat="1" ht="15" customHeight="1">
      <c r="A13" s="1276" t="s">
        <v>353</v>
      </c>
      <c r="B13" s="1276"/>
      <c r="C13" s="1276"/>
      <c r="D13" s="1276"/>
      <c r="E13" s="1276"/>
      <c r="F13" s="1276"/>
      <c r="G13" s="1276"/>
    </row>
    <row r="14" spans="1:13" s="746" customFormat="1" ht="34.5" customHeight="1">
      <c r="A14" s="1312" t="s">
        <v>1278</v>
      </c>
      <c r="B14" s="1254"/>
      <c r="C14" s="1254"/>
      <c r="D14" s="1254"/>
      <c r="E14" s="1254"/>
      <c r="F14" s="1254"/>
      <c r="G14" s="1254"/>
      <c r="H14" s="1254"/>
      <c r="I14" s="1254"/>
      <c r="J14" s="1254"/>
    </row>
    <row r="15" spans="1:13" s="746" customFormat="1" ht="15" customHeight="1">
      <c r="A15" s="1054"/>
      <c r="B15" s="1054"/>
      <c r="C15" s="1054"/>
      <c r="D15" s="1054"/>
      <c r="E15" s="1054"/>
      <c r="F15" s="1054"/>
      <c r="G15" s="1054"/>
    </row>
    <row r="16" spans="1:13" s="746" customFormat="1" ht="13.5" customHeight="1">
      <c r="A16" s="1276" t="s">
        <v>87</v>
      </c>
      <c r="B16" s="1276"/>
      <c r="C16" s="1276"/>
      <c r="D16" s="1276"/>
      <c r="E16" s="1276"/>
      <c r="F16" s="1276"/>
      <c r="G16" s="1276"/>
    </row>
  </sheetData>
  <mergeCells count="8">
    <mergeCell ref="A14:J14"/>
    <mergeCell ref="A16:G16"/>
    <mergeCell ref="A1:G1"/>
    <mergeCell ref="A2:A3"/>
    <mergeCell ref="B2:D2"/>
    <mergeCell ref="E2:G2"/>
    <mergeCell ref="H2:J2"/>
    <mergeCell ref="A13:G1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
  <sheetViews>
    <sheetView zoomScaleNormal="100" workbookViewId="0">
      <selection activeCell="O33" sqref="O33"/>
    </sheetView>
  </sheetViews>
  <sheetFormatPr defaultRowHeight="15"/>
  <cols>
    <col min="1" max="1" width="7.85546875" customWidth="1"/>
    <col min="2" max="2" width="35" customWidth="1"/>
    <col min="3" max="3" width="15.28515625" bestFit="1" customWidth="1"/>
    <col min="4" max="4" width="14.7109375" bestFit="1" customWidth="1"/>
    <col min="5" max="5" width="19.5703125" customWidth="1"/>
    <col min="6" max="6" width="11.140625" customWidth="1"/>
    <col min="7" max="7" width="14.7109375" customWidth="1"/>
    <col min="8" max="8" width="12.7109375" customWidth="1"/>
    <col min="9" max="9" width="14.140625" customWidth="1"/>
    <col min="10" max="10" width="13.7109375" customWidth="1"/>
    <col min="11" max="11" width="12.42578125" customWidth="1"/>
    <col min="12" max="12" width="10.28515625" bestFit="1" customWidth="1"/>
    <col min="13" max="13" width="13.140625" bestFit="1" customWidth="1"/>
    <col min="14" max="15" width="11.85546875" bestFit="1" customWidth="1"/>
    <col min="16" max="16" width="13.7109375" customWidth="1"/>
    <col min="17" max="17" width="14.140625" customWidth="1"/>
    <col min="18" max="18" width="18.85546875" customWidth="1"/>
    <col min="19" max="19" width="10.7109375" bestFit="1" customWidth="1"/>
    <col min="20" max="20" width="10.28515625" bestFit="1" customWidth="1"/>
    <col min="21" max="21" width="10.140625" bestFit="1" customWidth="1"/>
    <col min="22" max="22" width="10" customWidth="1"/>
  </cols>
  <sheetData>
    <row r="1" spans="1:27">
      <c r="A1" s="49" t="s">
        <v>2</v>
      </c>
      <c r="B1" s="59"/>
      <c r="C1" s="59"/>
      <c r="D1" s="59"/>
      <c r="E1" s="50"/>
      <c r="F1" s="50"/>
      <c r="G1" s="50"/>
      <c r="H1" s="50"/>
      <c r="I1" s="50"/>
      <c r="J1" s="50"/>
      <c r="K1" s="50"/>
      <c r="L1" s="50"/>
      <c r="M1" s="50"/>
      <c r="N1" s="50"/>
      <c r="O1" s="50"/>
      <c r="P1" s="50"/>
      <c r="Q1" s="60"/>
      <c r="R1" s="57"/>
      <c r="S1" s="57"/>
      <c r="T1" s="57"/>
      <c r="U1" s="57"/>
      <c r="V1" s="57"/>
      <c r="W1" s="57"/>
      <c r="X1" s="57"/>
      <c r="Y1" s="57"/>
      <c r="Z1" s="57"/>
    </row>
    <row r="2" spans="1:27" ht="30.75" customHeight="1">
      <c r="A2" s="1152" t="s">
        <v>3</v>
      </c>
      <c r="B2" s="1157" t="s">
        <v>4</v>
      </c>
      <c r="C2" s="1157" t="s">
        <v>5</v>
      </c>
      <c r="D2" s="1157" t="s">
        <v>6</v>
      </c>
      <c r="E2" s="1146" t="s">
        <v>27</v>
      </c>
      <c r="F2" s="1146" t="s">
        <v>7</v>
      </c>
      <c r="G2" s="1146" t="s">
        <v>8</v>
      </c>
      <c r="H2" s="1146" t="s">
        <v>9</v>
      </c>
      <c r="I2" s="1154" t="s">
        <v>21</v>
      </c>
      <c r="J2" s="1155"/>
      <c r="K2" s="1156"/>
      <c r="L2" s="1146" t="s">
        <v>22</v>
      </c>
      <c r="M2" s="1148" t="s">
        <v>23</v>
      </c>
      <c r="N2" s="1149"/>
      <c r="O2" s="1149"/>
      <c r="P2" s="1149"/>
      <c r="Q2" s="1145" t="s">
        <v>24</v>
      </c>
      <c r="R2" s="38"/>
      <c r="S2" s="58"/>
      <c r="T2" s="58"/>
      <c r="U2" s="58"/>
      <c r="V2" s="58"/>
      <c r="W2" s="58"/>
      <c r="X2" s="58"/>
      <c r="Y2" s="58"/>
      <c r="Z2" s="58"/>
    </row>
    <row r="3" spans="1:27" ht="44.25" customHeight="1">
      <c r="A3" s="1153"/>
      <c r="B3" s="1158"/>
      <c r="C3" s="1158"/>
      <c r="D3" s="1158"/>
      <c r="E3" s="1147"/>
      <c r="F3" s="1147"/>
      <c r="G3" s="1147"/>
      <c r="H3" s="1147"/>
      <c r="I3" s="176" t="s">
        <v>10</v>
      </c>
      <c r="J3" s="176" t="s">
        <v>11</v>
      </c>
      <c r="K3" s="176" t="s">
        <v>12</v>
      </c>
      <c r="L3" s="1147"/>
      <c r="M3" s="176" t="s">
        <v>13</v>
      </c>
      <c r="N3" s="176" t="s">
        <v>14</v>
      </c>
      <c r="O3" s="176" t="s">
        <v>15</v>
      </c>
      <c r="P3" s="181" t="s">
        <v>16</v>
      </c>
      <c r="Q3" s="1146"/>
      <c r="S3" s="48"/>
      <c r="T3" s="48"/>
      <c r="U3" s="48"/>
      <c r="V3" s="48"/>
      <c r="W3" s="48"/>
      <c r="X3" s="48"/>
      <c r="Y3" s="48"/>
      <c r="Z3" s="48"/>
    </row>
    <row r="4" spans="1:27">
      <c r="A4" s="269">
        <v>1</v>
      </c>
      <c r="B4" s="225" t="s">
        <v>186</v>
      </c>
      <c r="C4" s="267">
        <v>44838</v>
      </c>
      <c r="D4" s="268" t="s">
        <v>18</v>
      </c>
      <c r="E4" s="262">
        <v>8813168</v>
      </c>
      <c r="F4" s="269">
        <v>10</v>
      </c>
      <c r="G4" s="269">
        <v>20</v>
      </c>
      <c r="H4" s="269">
        <v>30</v>
      </c>
      <c r="I4" s="270">
        <v>26.44</v>
      </c>
      <c r="J4" s="271">
        <v>0</v>
      </c>
      <c r="K4" s="270">
        <v>26.44</v>
      </c>
      <c r="L4" s="269" t="s">
        <v>19</v>
      </c>
      <c r="M4" s="268">
        <v>0</v>
      </c>
      <c r="N4" s="262">
        <v>0</v>
      </c>
      <c r="O4" s="262">
        <v>0</v>
      </c>
      <c r="P4" s="272">
        <v>0</v>
      </c>
      <c r="Q4" s="269">
        <v>0</v>
      </c>
      <c r="R4" s="48"/>
      <c r="S4" s="212"/>
      <c r="T4" s="189"/>
      <c r="U4" s="48"/>
      <c r="V4" s="48"/>
      <c r="W4" s="48"/>
      <c r="X4" s="48"/>
      <c r="Y4" s="48"/>
      <c r="Z4" s="48"/>
    </row>
    <row r="5" spans="1:27">
      <c r="A5" s="269">
        <v>2</v>
      </c>
      <c r="B5" s="225" t="s">
        <v>187</v>
      </c>
      <c r="C5" s="267">
        <v>44838</v>
      </c>
      <c r="D5" s="268" t="s">
        <v>18</v>
      </c>
      <c r="E5" s="262">
        <v>116695000</v>
      </c>
      <c r="F5" s="269">
        <v>1</v>
      </c>
      <c r="G5" s="269">
        <v>0.39999999999999991</v>
      </c>
      <c r="H5" s="269">
        <v>1.4</v>
      </c>
      <c r="I5" s="270">
        <v>16.329999999999998</v>
      </c>
      <c r="J5" s="271">
        <v>0</v>
      </c>
      <c r="K5" s="270">
        <v>16.329999999999998</v>
      </c>
      <c r="L5" s="269" t="s">
        <v>19</v>
      </c>
      <c r="M5" s="268">
        <v>0</v>
      </c>
      <c r="N5" s="262">
        <v>0</v>
      </c>
      <c r="O5" s="262">
        <v>0</v>
      </c>
      <c r="P5" s="272">
        <v>0</v>
      </c>
      <c r="Q5" s="269">
        <v>0</v>
      </c>
      <c r="R5" s="48"/>
      <c r="S5" s="212"/>
      <c r="T5" s="189"/>
      <c r="U5" s="48"/>
      <c r="V5" s="48"/>
      <c r="W5" s="48"/>
      <c r="X5" s="48"/>
      <c r="Y5" s="48"/>
      <c r="Z5" s="48"/>
    </row>
    <row r="6" spans="1:27">
      <c r="A6" s="269">
        <v>3</v>
      </c>
      <c r="B6" s="225" t="s">
        <v>191</v>
      </c>
      <c r="C6" s="267">
        <v>44840</v>
      </c>
      <c r="D6" s="268" t="s">
        <v>17</v>
      </c>
      <c r="E6" s="262">
        <v>1284000</v>
      </c>
      <c r="F6" s="269">
        <v>10</v>
      </c>
      <c r="G6" s="269">
        <v>18</v>
      </c>
      <c r="H6" s="269">
        <v>28</v>
      </c>
      <c r="I6" s="270">
        <v>3.5952000000000002</v>
      </c>
      <c r="J6" s="271">
        <v>0</v>
      </c>
      <c r="K6" s="270">
        <v>3.5952000000000002</v>
      </c>
      <c r="L6" s="269" t="s">
        <v>211</v>
      </c>
      <c r="M6" s="269">
        <v>0</v>
      </c>
      <c r="N6" s="262">
        <v>480000</v>
      </c>
      <c r="O6" s="262">
        <v>736000</v>
      </c>
      <c r="P6" s="262">
        <v>68000</v>
      </c>
      <c r="Q6" s="273">
        <v>1216000</v>
      </c>
      <c r="R6" s="48"/>
      <c r="S6" s="213"/>
      <c r="T6" s="189"/>
      <c r="U6" s="48"/>
      <c r="V6" s="48"/>
      <c r="W6" s="48"/>
      <c r="X6" s="48"/>
      <c r="Y6" s="48"/>
      <c r="Z6" s="48"/>
    </row>
    <row r="7" spans="1:27">
      <c r="A7" s="269">
        <v>4</v>
      </c>
      <c r="B7" s="225" t="s">
        <v>190</v>
      </c>
      <c r="C7" s="267">
        <v>44841</v>
      </c>
      <c r="D7" s="268" t="s">
        <v>18</v>
      </c>
      <c r="E7" s="262">
        <v>3616560</v>
      </c>
      <c r="F7" s="269">
        <v>10</v>
      </c>
      <c r="G7" s="269">
        <v>90</v>
      </c>
      <c r="H7" s="269">
        <v>100</v>
      </c>
      <c r="I7" s="270">
        <v>36.17</v>
      </c>
      <c r="J7" s="271">
        <v>0</v>
      </c>
      <c r="K7" s="270">
        <v>36.17</v>
      </c>
      <c r="L7" s="269" t="s">
        <v>19</v>
      </c>
      <c r="M7" s="268">
        <v>0</v>
      </c>
      <c r="N7" s="262">
        <v>0</v>
      </c>
      <c r="O7" s="262">
        <v>0</v>
      </c>
      <c r="P7" s="272">
        <v>0</v>
      </c>
      <c r="Q7" s="269">
        <v>0</v>
      </c>
      <c r="R7" s="48"/>
      <c r="S7" s="212"/>
      <c r="T7" s="189"/>
      <c r="U7" s="48"/>
      <c r="V7" s="48"/>
      <c r="W7" s="48"/>
      <c r="X7" s="48"/>
      <c r="Y7" s="48"/>
      <c r="Z7" s="48"/>
    </row>
    <row r="8" spans="1:27">
      <c r="A8" s="269">
        <v>5</v>
      </c>
      <c r="B8" s="225" t="s">
        <v>192</v>
      </c>
      <c r="C8" s="267">
        <v>44844</v>
      </c>
      <c r="D8" s="268" t="s">
        <v>17</v>
      </c>
      <c r="E8" s="262">
        <v>2700000</v>
      </c>
      <c r="F8" s="269">
        <v>10</v>
      </c>
      <c r="G8" s="269">
        <v>18</v>
      </c>
      <c r="H8" s="269">
        <v>28</v>
      </c>
      <c r="I8" s="270">
        <v>7.56</v>
      </c>
      <c r="J8" s="271">
        <v>0</v>
      </c>
      <c r="K8" s="270">
        <v>7.56</v>
      </c>
      <c r="L8" s="269" t="s">
        <v>212</v>
      </c>
      <c r="M8" s="269">
        <v>0</v>
      </c>
      <c r="N8" s="262">
        <v>1280000</v>
      </c>
      <c r="O8" s="262">
        <v>1280000</v>
      </c>
      <c r="P8" s="262">
        <v>140000</v>
      </c>
      <c r="Q8" s="273">
        <v>2560000</v>
      </c>
      <c r="R8" s="48"/>
      <c r="S8" s="212"/>
      <c r="T8" s="189"/>
      <c r="U8" s="48"/>
      <c r="V8" s="48"/>
      <c r="W8" s="48"/>
      <c r="X8" s="48"/>
      <c r="Y8" s="48"/>
      <c r="Z8" s="48"/>
    </row>
    <row r="9" spans="1:27">
      <c r="A9" s="269">
        <v>6</v>
      </c>
      <c r="B9" s="225" t="s">
        <v>193</v>
      </c>
      <c r="C9" s="267">
        <v>44844</v>
      </c>
      <c r="D9" s="268" t="s">
        <v>17</v>
      </c>
      <c r="E9" s="262">
        <v>1080000</v>
      </c>
      <c r="F9" s="269">
        <v>10</v>
      </c>
      <c r="G9" s="269">
        <v>35</v>
      </c>
      <c r="H9" s="269">
        <v>45</v>
      </c>
      <c r="I9" s="270">
        <v>4.8600000000000003</v>
      </c>
      <c r="J9" s="271">
        <v>0</v>
      </c>
      <c r="K9" s="270">
        <v>4.8600000000000003</v>
      </c>
      <c r="L9" s="269" t="s">
        <v>213</v>
      </c>
      <c r="M9" s="269">
        <v>0</v>
      </c>
      <c r="N9" s="262">
        <v>444000</v>
      </c>
      <c r="O9" s="262">
        <v>576000</v>
      </c>
      <c r="P9" s="262">
        <v>60000</v>
      </c>
      <c r="Q9" s="273">
        <v>1020000</v>
      </c>
      <c r="R9" s="48"/>
      <c r="S9" s="212"/>
      <c r="T9" s="189"/>
      <c r="U9" s="48"/>
      <c r="V9" s="48"/>
      <c r="W9" s="48"/>
      <c r="X9" s="48"/>
      <c r="Y9" s="48"/>
      <c r="Z9" s="48"/>
    </row>
    <row r="10" spans="1:27" ht="15.75">
      <c r="A10" s="269">
        <v>7</v>
      </c>
      <c r="B10" s="225" t="s">
        <v>194</v>
      </c>
      <c r="C10" s="267">
        <v>44844</v>
      </c>
      <c r="D10" s="268" t="s">
        <v>17</v>
      </c>
      <c r="E10" s="262">
        <v>1512000</v>
      </c>
      <c r="F10" s="269">
        <v>10</v>
      </c>
      <c r="G10" s="269">
        <v>45</v>
      </c>
      <c r="H10" s="269">
        <v>55</v>
      </c>
      <c r="I10" s="270">
        <v>8.3160000000000007</v>
      </c>
      <c r="J10" s="271">
        <v>0</v>
      </c>
      <c r="K10" s="270">
        <v>8.3160000000000007</v>
      </c>
      <c r="L10" s="269" t="s">
        <v>214</v>
      </c>
      <c r="M10" s="261">
        <v>716000</v>
      </c>
      <c r="N10" s="262">
        <v>216000</v>
      </c>
      <c r="O10" s="262">
        <v>502000</v>
      </c>
      <c r="P10" s="262">
        <v>78000</v>
      </c>
      <c r="Q10" s="273">
        <v>1434000</v>
      </c>
      <c r="R10" s="48"/>
      <c r="S10" s="212"/>
      <c r="T10" s="189"/>
      <c r="U10" s="48"/>
      <c r="V10" s="48"/>
      <c r="W10" s="48"/>
      <c r="X10" s="48"/>
      <c r="Y10" s="48"/>
      <c r="Z10" s="48"/>
    </row>
    <row r="11" spans="1:27">
      <c r="A11" s="269">
        <v>8</v>
      </c>
      <c r="B11" s="225" t="s">
        <v>195</v>
      </c>
      <c r="C11" s="267">
        <v>44844</v>
      </c>
      <c r="D11" s="268" t="s">
        <v>17</v>
      </c>
      <c r="E11" s="262">
        <v>5832000</v>
      </c>
      <c r="F11" s="269">
        <v>10</v>
      </c>
      <c r="G11" s="269">
        <v>28</v>
      </c>
      <c r="H11" s="269">
        <v>38</v>
      </c>
      <c r="I11" s="270">
        <v>22.1616</v>
      </c>
      <c r="J11" s="271">
        <v>0</v>
      </c>
      <c r="K11" s="270">
        <v>22.1616</v>
      </c>
      <c r="L11" s="269" t="s">
        <v>215</v>
      </c>
      <c r="M11" s="269">
        <v>0</v>
      </c>
      <c r="N11" s="262">
        <v>2769000</v>
      </c>
      <c r="O11" s="262">
        <v>2769000</v>
      </c>
      <c r="P11" s="262">
        <v>294000</v>
      </c>
      <c r="Q11" s="273">
        <v>5538000</v>
      </c>
      <c r="R11" s="48"/>
      <c r="S11" s="212"/>
      <c r="T11" s="189"/>
      <c r="U11" s="48"/>
      <c r="V11" s="48"/>
      <c r="W11" s="48"/>
      <c r="X11" s="48"/>
      <c r="Y11" s="48"/>
      <c r="Z11" s="48"/>
    </row>
    <row r="12" spans="1:27" ht="30">
      <c r="A12" s="275">
        <v>9</v>
      </c>
      <c r="B12" s="244" t="s">
        <v>196</v>
      </c>
      <c r="C12" s="267">
        <v>44844</v>
      </c>
      <c r="D12" s="268" t="s">
        <v>17</v>
      </c>
      <c r="E12" s="262">
        <v>1114800</v>
      </c>
      <c r="F12" s="269">
        <v>10</v>
      </c>
      <c r="G12" s="269">
        <v>95</v>
      </c>
      <c r="H12" s="269">
        <v>105</v>
      </c>
      <c r="I12" s="270">
        <v>11.705399999999999</v>
      </c>
      <c r="J12" s="271">
        <v>0</v>
      </c>
      <c r="K12" s="270">
        <v>11.705399999999999</v>
      </c>
      <c r="L12" s="269" t="s">
        <v>216</v>
      </c>
      <c r="M12" s="269">
        <v>0</v>
      </c>
      <c r="N12" s="262">
        <v>308400</v>
      </c>
      <c r="O12" s="262">
        <v>750000</v>
      </c>
      <c r="P12" s="262">
        <v>56400</v>
      </c>
      <c r="Q12" s="273">
        <v>1058400</v>
      </c>
      <c r="R12" s="51"/>
      <c r="S12" s="212"/>
      <c r="T12" s="189"/>
      <c r="U12" s="53"/>
      <c r="V12" s="54"/>
      <c r="W12" s="54"/>
      <c r="X12" s="55"/>
      <c r="Y12" s="56"/>
      <c r="Z12" s="56"/>
      <c r="AA12" s="35"/>
    </row>
    <row r="13" spans="1:27" ht="15.75">
      <c r="A13" s="275">
        <v>10</v>
      </c>
      <c r="B13" s="225" t="s">
        <v>197</v>
      </c>
      <c r="C13" s="267">
        <v>44844</v>
      </c>
      <c r="D13" s="268" t="s">
        <v>17</v>
      </c>
      <c r="E13" s="262">
        <v>2712000</v>
      </c>
      <c r="F13" s="269">
        <v>10</v>
      </c>
      <c r="G13" s="269">
        <v>68</v>
      </c>
      <c r="H13" s="269">
        <v>78</v>
      </c>
      <c r="I13" s="270">
        <v>21.153600000000001</v>
      </c>
      <c r="J13" s="271">
        <v>0</v>
      </c>
      <c r="K13" s="270">
        <v>21.153600000000001</v>
      </c>
      <c r="L13" s="269" t="s">
        <v>217</v>
      </c>
      <c r="M13" s="269">
        <v>0</v>
      </c>
      <c r="N13" s="262">
        <v>1254400</v>
      </c>
      <c r="O13" s="262">
        <v>1321600</v>
      </c>
      <c r="P13" s="262">
        <v>136000</v>
      </c>
      <c r="Q13" s="273">
        <v>2576000</v>
      </c>
      <c r="R13" s="51"/>
      <c r="S13" s="212"/>
      <c r="T13" s="189"/>
      <c r="U13" s="53"/>
      <c r="V13" s="54"/>
      <c r="W13" s="54"/>
      <c r="X13" s="56"/>
      <c r="Y13" s="56"/>
      <c r="Z13" s="56"/>
      <c r="AA13" s="35"/>
    </row>
    <row r="14" spans="1:27" ht="15.75">
      <c r="A14" s="275">
        <v>11</v>
      </c>
      <c r="B14" s="225" t="s">
        <v>198</v>
      </c>
      <c r="C14" s="267">
        <v>44844</v>
      </c>
      <c r="D14" s="268" t="s">
        <v>17</v>
      </c>
      <c r="E14" s="262">
        <v>2710800</v>
      </c>
      <c r="F14" s="269">
        <v>10</v>
      </c>
      <c r="G14" s="269">
        <v>86</v>
      </c>
      <c r="H14" s="269">
        <v>96</v>
      </c>
      <c r="I14" s="270">
        <v>18.21312</v>
      </c>
      <c r="J14" s="271">
        <v>7.8105599999999997</v>
      </c>
      <c r="K14" s="270">
        <v>26.023679999999999</v>
      </c>
      <c r="L14" s="269" t="s">
        <v>218</v>
      </c>
      <c r="M14" s="269">
        <v>0</v>
      </c>
      <c r="N14" s="262">
        <v>1287600</v>
      </c>
      <c r="O14" s="262">
        <v>1287600</v>
      </c>
      <c r="P14" s="262">
        <v>135600</v>
      </c>
      <c r="Q14" s="273">
        <v>2575200</v>
      </c>
      <c r="R14" s="41"/>
      <c r="S14" s="212"/>
      <c r="T14" s="189"/>
      <c r="U14" s="31"/>
      <c r="V14" s="29"/>
      <c r="W14" s="29"/>
      <c r="X14" s="34"/>
      <c r="Y14" s="34"/>
      <c r="Z14" s="34"/>
      <c r="AA14" s="35"/>
    </row>
    <row r="15" spans="1:27">
      <c r="A15" s="275">
        <v>12</v>
      </c>
      <c r="B15" s="225" t="s">
        <v>199</v>
      </c>
      <c r="C15" s="267">
        <v>44844</v>
      </c>
      <c r="D15" s="268" t="s">
        <v>17</v>
      </c>
      <c r="E15" s="262">
        <v>3499200</v>
      </c>
      <c r="F15" s="269">
        <v>10</v>
      </c>
      <c r="G15" s="269">
        <v>91</v>
      </c>
      <c r="H15" s="269">
        <v>101</v>
      </c>
      <c r="I15" s="270">
        <v>35.341920000000002</v>
      </c>
      <c r="J15" s="271">
        <v>0</v>
      </c>
      <c r="K15" s="270">
        <v>35.341920000000002</v>
      </c>
      <c r="L15" s="269" t="s">
        <v>219</v>
      </c>
      <c r="M15" s="269">
        <v>0</v>
      </c>
      <c r="N15" s="262">
        <v>1784400</v>
      </c>
      <c r="O15" s="262">
        <v>1539600</v>
      </c>
      <c r="P15" s="262">
        <v>175200</v>
      </c>
      <c r="Q15" s="273">
        <v>3324000</v>
      </c>
      <c r="R15" s="82"/>
      <c r="S15" s="212"/>
      <c r="T15" s="189"/>
    </row>
    <row r="16" spans="1:27" ht="30">
      <c r="A16" s="275">
        <v>13</v>
      </c>
      <c r="B16" s="276" t="s">
        <v>205</v>
      </c>
      <c r="C16" s="267">
        <v>44844</v>
      </c>
      <c r="D16" s="268" t="s">
        <v>20</v>
      </c>
      <c r="E16" s="262">
        <v>780000</v>
      </c>
      <c r="F16" s="269">
        <v>10</v>
      </c>
      <c r="G16" s="269">
        <v>170</v>
      </c>
      <c r="H16" s="269">
        <v>180</v>
      </c>
      <c r="I16" s="270">
        <v>7.3440000000000003</v>
      </c>
      <c r="J16" s="271">
        <v>6.6959999999999997</v>
      </c>
      <c r="K16" s="270">
        <v>14.04</v>
      </c>
      <c r="L16" s="269">
        <v>30.88</v>
      </c>
      <c r="M16" s="262">
        <v>369600</v>
      </c>
      <c r="N16" s="262">
        <v>111200</v>
      </c>
      <c r="O16" s="262">
        <v>260000</v>
      </c>
      <c r="P16" s="262">
        <v>39200</v>
      </c>
      <c r="Q16" s="262">
        <v>740800</v>
      </c>
      <c r="R16" s="82"/>
      <c r="S16" s="212"/>
      <c r="T16" s="189"/>
    </row>
    <row r="17" spans="1:27">
      <c r="A17" s="275">
        <v>14</v>
      </c>
      <c r="B17" s="276" t="s">
        <v>206</v>
      </c>
      <c r="C17" s="267">
        <v>44845</v>
      </c>
      <c r="D17" s="268" t="s">
        <v>20</v>
      </c>
      <c r="E17" s="262">
        <v>6000000</v>
      </c>
      <c r="F17" s="269">
        <v>10</v>
      </c>
      <c r="G17" s="269">
        <v>30</v>
      </c>
      <c r="H17" s="269">
        <v>40</v>
      </c>
      <c r="I17" s="270">
        <v>24</v>
      </c>
      <c r="J17" s="271">
        <v>0</v>
      </c>
      <c r="K17" s="270">
        <v>24</v>
      </c>
      <c r="L17" s="269">
        <v>6.5819999999999999</v>
      </c>
      <c r="M17" s="262">
        <v>0</v>
      </c>
      <c r="N17" s="262">
        <v>2850000</v>
      </c>
      <c r="O17" s="262">
        <v>2850000</v>
      </c>
      <c r="P17" s="262">
        <v>300000</v>
      </c>
      <c r="Q17" s="262">
        <v>5700000</v>
      </c>
      <c r="R17" s="82"/>
      <c r="S17" s="212"/>
      <c r="T17" s="189"/>
    </row>
    <row r="18" spans="1:27" ht="15.75">
      <c r="A18" s="275">
        <v>15</v>
      </c>
      <c r="B18" s="276" t="s">
        <v>207</v>
      </c>
      <c r="C18" s="267">
        <v>44845</v>
      </c>
      <c r="D18" s="268" t="s">
        <v>20</v>
      </c>
      <c r="E18" s="262">
        <v>4700000</v>
      </c>
      <c r="F18" s="269">
        <v>10</v>
      </c>
      <c r="G18" s="269">
        <v>111</v>
      </c>
      <c r="H18" s="269">
        <v>121</v>
      </c>
      <c r="I18" s="270">
        <v>33.880000000000003</v>
      </c>
      <c r="J18" s="271">
        <v>22.99</v>
      </c>
      <c r="K18" s="270">
        <v>56.870000000000005</v>
      </c>
      <c r="L18" s="269">
        <v>1</v>
      </c>
      <c r="M18" s="262">
        <v>0</v>
      </c>
      <c r="N18" s="262">
        <v>2547000</v>
      </c>
      <c r="O18" s="262">
        <v>1108000</v>
      </c>
      <c r="P18" s="262">
        <v>1045000</v>
      </c>
      <c r="Q18" s="261">
        <v>3655000</v>
      </c>
      <c r="R18" s="82"/>
      <c r="S18" s="212"/>
      <c r="T18" s="189"/>
    </row>
    <row r="19" spans="1:27">
      <c r="A19" s="275">
        <v>16</v>
      </c>
      <c r="B19" s="225" t="s">
        <v>200</v>
      </c>
      <c r="C19" s="267">
        <v>44846</v>
      </c>
      <c r="D19" s="268" t="s">
        <v>17</v>
      </c>
      <c r="E19" s="262">
        <v>750000</v>
      </c>
      <c r="F19" s="269">
        <v>10</v>
      </c>
      <c r="G19" s="269">
        <v>30</v>
      </c>
      <c r="H19" s="269">
        <v>40</v>
      </c>
      <c r="I19" s="270">
        <v>3</v>
      </c>
      <c r="J19" s="271">
        <v>0</v>
      </c>
      <c r="K19" s="270">
        <v>3</v>
      </c>
      <c r="L19" s="269" t="s">
        <v>220</v>
      </c>
      <c r="M19" s="269">
        <v>0</v>
      </c>
      <c r="N19" s="262">
        <v>306000</v>
      </c>
      <c r="O19" s="262">
        <v>402000</v>
      </c>
      <c r="P19" s="262">
        <v>42000</v>
      </c>
      <c r="Q19" s="273">
        <v>708000</v>
      </c>
      <c r="R19" s="82"/>
      <c r="S19" s="212"/>
      <c r="T19" s="189"/>
    </row>
    <row r="20" spans="1:27">
      <c r="A20" s="275">
        <v>17</v>
      </c>
      <c r="B20" s="276" t="s">
        <v>208</v>
      </c>
      <c r="C20" s="267">
        <v>44846</v>
      </c>
      <c r="D20" s="268" t="s">
        <v>20</v>
      </c>
      <c r="E20" s="262">
        <v>6252000</v>
      </c>
      <c r="F20" s="269">
        <v>10</v>
      </c>
      <c r="G20" s="269">
        <v>90</v>
      </c>
      <c r="H20" s="269">
        <v>100</v>
      </c>
      <c r="I20" s="270">
        <v>62.52</v>
      </c>
      <c r="J20" s="271">
        <v>0</v>
      </c>
      <c r="K20" s="270">
        <v>62.52</v>
      </c>
      <c r="L20" s="269">
        <v>1.47</v>
      </c>
      <c r="M20" s="262">
        <v>0</v>
      </c>
      <c r="N20" s="274">
        <v>2832000</v>
      </c>
      <c r="O20" s="274">
        <v>3105600</v>
      </c>
      <c r="P20" s="262">
        <v>314400</v>
      </c>
      <c r="Q20" s="262">
        <v>5937600</v>
      </c>
      <c r="R20" s="82"/>
      <c r="S20" s="212"/>
      <c r="T20" s="189"/>
    </row>
    <row r="21" spans="1:27" ht="30">
      <c r="A21" s="275">
        <v>18</v>
      </c>
      <c r="B21" s="244" t="s">
        <v>201</v>
      </c>
      <c r="C21" s="267">
        <v>44847</v>
      </c>
      <c r="D21" s="268" t="s">
        <v>17</v>
      </c>
      <c r="E21" s="262">
        <v>1520000</v>
      </c>
      <c r="F21" s="269">
        <v>10</v>
      </c>
      <c r="G21" s="269">
        <v>50</v>
      </c>
      <c r="H21" s="269">
        <v>60</v>
      </c>
      <c r="I21" s="270">
        <v>9.1199999999999992</v>
      </c>
      <c r="J21" s="271">
        <v>0</v>
      </c>
      <c r="K21" s="270">
        <v>9.1199999999999992</v>
      </c>
      <c r="L21" s="269" t="s">
        <v>221</v>
      </c>
      <c r="M21" s="269">
        <v>0</v>
      </c>
      <c r="N21" s="262">
        <v>1228000</v>
      </c>
      <c r="O21" s="262">
        <v>216000</v>
      </c>
      <c r="P21" s="262">
        <v>76000</v>
      </c>
      <c r="Q21" s="273">
        <v>1444000</v>
      </c>
      <c r="R21" s="82"/>
      <c r="S21" s="212"/>
      <c r="T21" s="189"/>
    </row>
    <row r="22" spans="1:27">
      <c r="A22" s="275">
        <v>19</v>
      </c>
      <c r="B22" s="276" t="s">
        <v>209</v>
      </c>
      <c r="C22" s="267">
        <v>44847</v>
      </c>
      <c r="D22" s="268" t="s">
        <v>20</v>
      </c>
      <c r="E22" s="262">
        <v>4075200</v>
      </c>
      <c r="F22" s="269">
        <v>10</v>
      </c>
      <c r="G22" s="269">
        <v>92</v>
      </c>
      <c r="H22" s="269">
        <v>102</v>
      </c>
      <c r="I22" s="270">
        <v>41.567039999999999</v>
      </c>
      <c r="J22" s="271">
        <v>0</v>
      </c>
      <c r="K22" s="270">
        <v>41.567039999999999</v>
      </c>
      <c r="L22" s="269">
        <v>21.58</v>
      </c>
      <c r="M22" s="262">
        <v>1934400</v>
      </c>
      <c r="N22" s="262">
        <v>580800</v>
      </c>
      <c r="O22" s="262">
        <v>1356000</v>
      </c>
      <c r="P22" s="262">
        <v>204000</v>
      </c>
      <c r="Q22" s="262">
        <v>3871200</v>
      </c>
      <c r="R22" s="82"/>
      <c r="S22" s="212"/>
      <c r="T22" s="189"/>
    </row>
    <row r="23" spans="1:27" ht="15.75">
      <c r="A23" s="275">
        <v>20</v>
      </c>
      <c r="B23" s="225" t="s">
        <v>202</v>
      </c>
      <c r="C23" s="267">
        <v>44851</v>
      </c>
      <c r="D23" s="268" t="s">
        <v>25</v>
      </c>
      <c r="E23" s="262">
        <v>84745762</v>
      </c>
      <c r="F23" s="269">
        <v>10</v>
      </c>
      <c r="G23" s="269">
        <v>49</v>
      </c>
      <c r="H23" s="269">
        <v>59</v>
      </c>
      <c r="I23" s="270">
        <v>499.99999580000002</v>
      </c>
      <c r="J23" s="271">
        <v>0</v>
      </c>
      <c r="K23" s="270">
        <v>499.99999580000002</v>
      </c>
      <c r="L23" s="269" t="s">
        <v>222</v>
      </c>
      <c r="M23" s="261">
        <v>42372880</v>
      </c>
      <c r="N23" s="262">
        <v>12711865</v>
      </c>
      <c r="O23" s="262">
        <v>29661017</v>
      </c>
      <c r="P23" s="262">
        <v>0</v>
      </c>
      <c r="Q23" s="273">
        <v>84745762</v>
      </c>
      <c r="R23" s="82"/>
      <c r="S23" s="212"/>
      <c r="T23" s="189"/>
      <c r="U23" s="47"/>
      <c r="V23" s="38"/>
      <c r="W23" s="38"/>
      <c r="X23" s="38"/>
      <c r="Y23" s="38"/>
      <c r="Z23" s="38"/>
      <c r="AA23" s="38"/>
    </row>
    <row r="24" spans="1:27">
      <c r="A24" s="275">
        <v>21</v>
      </c>
      <c r="B24" s="225" t="s">
        <v>188</v>
      </c>
      <c r="C24" s="267">
        <v>44852</v>
      </c>
      <c r="D24" s="268" t="s">
        <v>18</v>
      </c>
      <c r="E24" s="262">
        <v>1929800</v>
      </c>
      <c r="F24" s="269">
        <v>10</v>
      </c>
      <c r="G24" s="269">
        <v>215</v>
      </c>
      <c r="H24" s="269">
        <v>225</v>
      </c>
      <c r="I24" s="270">
        <v>43.42</v>
      </c>
      <c r="J24" s="271">
        <v>0</v>
      </c>
      <c r="K24" s="270">
        <v>43.42</v>
      </c>
      <c r="L24" s="269" t="s">
        <v>19</v>
      </c>
      <c r="M24" s="268">
        <v>0</v>
      </c>
      <c r="N24" s="262">
        <v>0</v>
      </c>
      <c r="O24" s="262">
        <v>0</v>
      </c>
      <c r="P24" s="272">
        <v>0</v>
      </c>
      <c r="Q24" s="269">
        <v>0</v>
      </c>
      <c r="R24" s="82"/>
      <c r="S24" s="212"/>
      <c r="T24" s="189"/>
      <c r="U24" s="47"/>
      <c r="V24" s="38"/>
      <c r="W24" s="38"/>
      <c r="X24" s="38"/>
      <c r="Y24" s="38"/>
      <c r="Z24" s="38"/>
      <c r="AA24" s="38"/>
    </row>
    <row r="25" spans="1:27">
      <c r="A25" s="275">
        <v>22</v>
      </c>
      <c r="B25" s="225" t="s">
        <v>203</v>
      </c>
      <c r="C25" s="267">
        <v>44854</v>
      </c>
      <c r="D25" s="268" t="s">
        <v>17</v>
      </c>
      <c r="E25" s="262">
        <v>6459600</v>
      </c>
      <c r="F25" s="269">
        <v>10</v>
      </c>
      <c r="G25" s="269">
        <v>93</v>
      </c>
      <c r="H25" s="269">
        <v>103</v>
      </c>
      <c r="I25" s="270">
        <v>41.2</v>
      </c>
      <c r="J25" s="271">
        <v>25.333880000000001</v>
      </c>
      <c r="K25" s="270">
        <v>66.533880000000011</v>
      </c>
      <c r="L25" s="269" t="s">
        <v>223</v>
      </c>
      <c r="M25" s="269">
        <v>0</v>
      </c>
      <c r="N25" s="262">
        <v>4506000</v>
      </c>
      <c r="O25" s="262">
        <v>1621200</v>
      </c>
      <c r="P25" s="262">
        <v>332400</v>
      </c>
      <c r="Q25" s="273">
        <v>6127200</v>
      </c>
      <c r="R25" s="82"/>
      <c r="S25" s="212"/>
      <c r="T25" s="189"/>
      <c r="U25" s="47"/>
      <c r="V25" s="38"/>
      <c r="W25" s="38"/>
      <c r="X25" s="38"/>
      <c r="Y25" s="38"/>
      <c r="Z25" s="38"/>
      <c r="AA25" s="38"/>
    </row>
    <row r="26" spans="1:27" ht="15.75">
      <c r="A26" s="275">
        <v>23</v>
      </c>
      <c r="B26" s="225" t="s">
        <v>204</v>
      </c>
      <c r="C26" s="267">
        <v>44854</v>
      </c>
      <c r="D26" s="268" t="s">
        <v>25</v>
      </c>
      <c r="E26" s="262">
        <v>38672208</v>
      </c>
      <c r="F26" s="269">
        <v>1</v>
      </c>
      <c r="G26" s="269">
        <v>79</v>
      </c>
      <c r="H26" s="269">
        <v>80</v>
      </c>
      <c r="I26" s="270">
        <v>0</v>
      </c>
      <c r="J26" s="271">
        <v>309.37766399999998</v>
      </c>
      <c r="K26" s="270">
        <v>309.37766399999998</v>
      </c>
      <c r="L26" s="269" t="s">
        <v>224</v>
      </c>
      <c r="M26" s="261">
        <v>30482554</v>
      </c>
      <c r="N26" s="262">
        <v>4125315</v>
      </c>
      <c r="O26" s="262">
        <v>4064339</v>
      </c>
      <c r="P26" s="262">
        <v>0</v>
      </c>
      <c r="Q26" s="273">
        <v>38672208</v>
      </c>
      <c r="R26" s="82"/>
      <c r="S26" s="212"/>
      <c r="T26" s="189"/>
      <c r="U26" s="39"/>
      <c r="V26" s="33"/>
      <c r="W26" s="29"/>
      <c r="X26" s="34"/>
      <c r="Y26" s="34"/>
      <c r="Z26" s="34"/>
      <c r="AA26" s="35"/>
    </row>
    <row r="27" spans="1:27" ht="15.75">
      <c r="A27" s="275">
        <v>24</v>
      </c>
      <c r="B27" s="276" t="s">
        <v>210</v>
      </c>
      <c r="C27" s="267">
        <v>44855</v>
      </c>
      <c r="D27" s="268" t="s">
        <v>20</v>
      </c>
      <c r="E27" s="262">
        <v>3063600</v>
      </c>
      <c r="F27" s="269">
        <v>10</v>
      </c>
      <c r="G27" s="269">
        <v>85</v>
      </c>
      <c r="H27" s="269">
        <v>95</v>
      </c>
      <c r="I27" s="270">
        <v>25.08</v>
      </c>
      <c r="J27" s="271">
        <v>4.0242000000000004</v>
      </c>
      <c r="K27" s="270">
        <v>29.104199999999999</v>
      </c>
      <c r="L27" s="269">
        <v>169.23</v>
      </c>
      <c r="M27" s="261">
        <v>1442400</v>
      </c>
      <c r="N27" s="262">
        <v>439200</v>
      </c>
      <c r="O27" s="262">
        <v>1028400</v>
      </c>
      <c r="P27" s="262">
        <v>153600</v>
      </c>
      <c r="Q27" s="262">
        <v>2910000</v>
      </c>
      <c r="R27" s="82"/>
      <c r="S27" s="212"/>
      <c r="T27" s="189"/>
      <c r="U27" s="40"/>
      <c r="V27" s="40"/>
      <c r="W27" s="29"/>
      <c r="X27" s="34"/>
      <c r="Y27" s="34"/>
      <c r="Z27" s="34"/>
      <c r="AA27" s="35"/>
    </row>
    <row r="28" spans="1:27" ht="15.75">
      <c r="A28" s="275">
        <v>25</v>
      </c>
      <c r="B28" s="225" t="s">
        <v>189</v>
      </c>
      <c r="C28" s="267">
        <v>44862</v>
      </c>
      <c r="D28" s="268" t="s">
        <v>18</v>
      </c>
      <c r="E28" s="262">
        <v>36040841</v>
      </c>
      <c r="F28" s="269">
        <v>10</v>
      </c>
      <c r="G28" s="269">
        <v>1</v>
      </c>
      <c r="H28" s="269">
        <v>11</v>
      </c>
      <c r="I28" s="270">
        <v>39.64</v>
      </c>
      <c r="J28" s="271">
        <v>0</v>
      </c>
      <c r="K28" s="270">
        <v>39.64</v>
      </c>
      <c r="L28" s="269" t="s">
        <v>19</v>
      </c>
      <c r="M28" s="268">
        <v>0</v>
      </c>
      <c r="N28" s="262">
        <v>0</v>
      </c>
      <c r="O28" s="262">
        <v>0</v>
      </c>
      <c r="P28" s="272">
        <v>0</v>
      </c>
      <c r="Q28" s="269">
        <v>0</v>
      </c>
      <c r="R28" s="82"/>
      <c r="S28" s="212"/>
      <c r="T28" s="189"/>
      <c r="U28" s="39"/>
      <c r="V28" s="33"/>
      <c r="W28" s="29"/>
      <c r="X28" s="34"/>
      <c r="Y28" s="34"/>
      <c r="Z28" s="34"/>
      <c r="AA28" s="35"/>
    </row>
    <row r="29" spans="1:27" ht="15.75">
      <c r="A29" s="1150" t="s">
        <v>26</v>
      </c>
      <c r="B29" s="1150"/>
      <c r="C29" s="1150"/>
      <c r="D29" s="1150"/>
      <c r="E29" s="1150"/>
      <c r="F29" s="1150"/>
      <c r="G29" s="1150"/>
      <c r="H29" s="52"/>
      <c r="I29" s="235"/>
      <c r="J29" s="236"/>
      <c r="K29" s="235"/>
      <c r="L29" s="214"/>
      <c r="M29" s="233"/>
      <c r="N29" s="234"/>
      <c r="O29" s="234"/>
      <c r="P29" s="234"/>
      <c r="Q29" s="214"/>
      <c r="R29" s="82"/>
      <c r="S29" s="212"/>
      <c r="T29" s="189"/>
      <c r="U29" s="40"/>
      <c r="V29" s="31"/>
      <c r="W29" s="29"/>
      <c r="X29" s="33"/>
      <c r="Y29" s="34"/>
      <c r="Z29" s="34"/>
      <c r="AA29" s="35"/>
    </row>
    <row r="30" spans="1:27" ht="15.75">
      <c r="A30" s="1151" t="s">
        <v>28</v>
      </c>
      <c r="B30" s="1151"/>
      <c r="C30" s="1151"/>
      <c r="D30" s="1151"/>
      <c r="E30" s="1151"/>
      <c r="F30" s="1151"/>
      <c r="G30" s="1151"/>
      <c r="H30" s="1151"/>
      <c r="I30" s="235"/>
      <c r="J30" s="236"/>
      <c r="K30" s="235"/>
      <c r="L30" s="214"/>
      <c r="M30" s="214"/>
      <c r="N30" s="234"/>
      <c r="O30" s="234"/>
      <c r="P30" s="234"/>
      <c r="Q30" s="214"/>
      <c r="R30" s="82"/>
      <c r="S30" s="212"/>
      <c r="T30" s="189"/>
      <c r="U30" s="40"/>
      <c r="V30" s="31"/>
      <c r="W30" s="29"/>
      <c r="X30" s="33"/>
      <c r="Y30" s="34"/>
      <c r="Z30" s="34"/>
      <c r="AA30" s="35"/>
    </row>
    <row r="31" spans="1:27" ht="15.75">
      <c r="A31" s="1"/>
      <c r="B31" s="231"/>
      <c r="C31" s="232"/>
      <c r="D31" s="233"/>
      <c r="E31" s="234"/>
      <c r="F31" s="214"/>
      <c r="G31" s="214"/>
      <c r="H31" s="214"/>
      <c r="I31" s="235"/>
      <c r="J31" s="236"/>
      <c r="K31" s="235"/>
      <c r="L31" s="214"/>
      <c r="M31" s="214"/>
      <c r="N31" s="234"/>
      <c r="O31" s="234"/>
      <c r="P31" s="234"/>
      <c r="Q31" s="214"/>
      <c r="R31" s="82"/>
      <c r="S31" s="212"/>
      <c r="T31" s="189"/>
      <c r="U31" s="31"/>
      <c r="V31" s="31"/>
      <c r="W31" s="29"/>
      <c r="X31" s="33"/>
      <c r="Y31" s="34"/>
      <c r="Z31" s="34"/>
      <c r="AA31" s="35"/>
    </row>
    <row r="32" spans="1:27" ht="15.75">
      <c r="A32" s="1"/>
      <c r="B32" s="231"/>
      <c r="C32" s="232"/>
      <c r="D32" s="233"/>
      <c r="E32" s="234"/>
      <c r="F32" s="214"/>
      <c r="G32" s="214"/>
      <c r="H32" s="214"/>
      <c r="I32" s="235"/>
      <c r="J32" s="236"/>
      <c r="K32" s="235"/>
      <c r="L32" s="214"/>
      <c r="M32" s="214"/>
      <c r="N32" s="234"/>
      <c r="O32" s="234"/>
      <c r="P32" s="234"/>
      <c r="Q32" s="214"/>
      <c r="R32" s="82"/>
      <c r="S32" s="212"/>
      <c r="T32" s="189"/>
      <c r="U32" s="31"/>
      <c r="V32" s="31"/>
      <c r="W32" s="29"/>
      <c r="X32" s="34"/>
      <c r="Y32" s="34"/>
      <c r="Z32" s="34"/>
      <c r="AA32" s="35"/>
    </row>
    <row r="33" spans="1:27" ht="15.75">
      <c r="A33" s="1"/>
      <c r="B33" s="231"/>
      <c r="C33" s="232"/>
      <c r="D33" s="233"/>
      <c r="E33" s="234"/>
      <c r="F33" s="214"/>
      <c r="G33" s="214"/>
      <c r="H33" s="214"/>
      <c r="I33" s="235"/>
      <c r="J33" s="236"/>
      <c r="K33" s="235"/>
      <c r="L33" s="214"/>
      <c r="M33" s="214"/>
      <c r="N33" s="234"/>
      <c r="O33" s="234"/>
      <c r="P33" s="234"/>
      <c r="Q33" s="214"/>
      <c r="R33" s="82"/>
      <c r="S33" s="212"/>
      <c r="T33" s="189"/>
      <c r="U33" s="33"/>
      <c r="V33" s="37"/>
      <c r="W33" s="29"/>
      <c r="X33" s="33"/>
      <c r="Y33" s="34"/>
      <c r="Z33" s="34"/>
      <c r="AA33" s="35"/>
    </row>
    <row r="34" spans="1:27" ht="15.75">
      <c r="I34" s="38"/>
      <c r="J34" s="38"/>
      <c r="K34" s="38"/>
      <c r="L34" s="38"/>
      <c r="M34" s="38"/>
      <c r="N34" s="38"/>
      <c r="O34" s="38"/>
      <c r="P34" s="38"/>
      <c r="Q34" s="38"/>
      <c r="T34" s="33"/>
      <c r="U34" s="33"/>
      <c r="V34" s="29"/>
      <c r="W34" s="29"/>
      <c r="X34" s="33"/>
      <c r="Y34" s="34"/>
      <c r="Z34" s="34"/>
      <c r="AA34" s="35"/>
    </row>
    <row r="35" spans="1:27" ht="15.75">
      <c r="I35" s="38"/>
      <c r="J35" s="38"/>
      <c r="K35" s="38"/>
      <c r="L35" s="38"/>
      <c r="M35" s="38"/>
      <c r="N35" s="38"/>
      <c r="O35" s="38"/>
      <c r="P35" s="38"/>
      <c r="Q35" s="38"/>
      <c r="T35" s="33"/>
      <c r="U35" s="33"/>
      <c r="V35" s="33"/>
      <c r="W35" s="29"/>
      <c r="X35" s="33"/>
      <c r="Y35" s="34"/>
      <c r="Z35" s="34"/>
      <c r="AA35" s="35"/>
    </row>
    <row r="36" spans="1:27" ht="15.75">
      <c r="T36" s="33"/>
      <c r="U36" s="33"/>
      <c r="V36" s="33"/>
      <c r="W36" s="29"/>
      <c r="X36" s="33"/>
      <c r="Y36" s="34"/>
      <c r="Z36" s="34"/>
      <c r="AA36" s="35"/>
    </row>
    <row r="37" spans="1:27" ht="15.75">
      <c r="T37" s="33"/>
      <c r="U37" s="33"/>
      <c r="V37" s="33"/>
      <c r="W37" s="29"/>
      <c r="X37" s="33"/>
      <c r="Y37" s="34"/>
      <c r="Z37" s="34"/>
      <c r="AA37" s="35"/>
    </row>
    <row r="38" spans="1:27" ht="15.75">
      <c r="T38" s="33"/>
      <c r="U38" s="33"/>
      <c r="V38" s="33"/>
      <c r="W38" s="29"/>
      <c r="X38" s="32"/>
      <c r="Y38" s="34"/>
      <c r="Z38" s="34"/>
      <c r="AA38" s="35"/>
    </row>
    <row r="39" spans="1:27" ht="15.75">
      <c r="T39" s="33"/>
      <c r="U39" s="33"/>
      <c r="V39" s="33"/>
      <c r="W39" s="29"/>
      <c r="X39" s="32"/>
      <c r="Y39" s="34"/>
      <c r="Z39" s="34"/>
      <c r="AA39" s="35"/>
    </row>
    <row r="40" spans="1:27" ht="15.75">
      <c r="T40" s="33"/>
      <c r="U40" s="33"/>
      <c r="V40" s="33"/>
      <c r="W40" s="29"/>
      <c r="X40" s="32"/>
      <c r="Y40" s="34"/>
      <c r="Z40" s="34"/>
      <c r="AA40" s="35"/>
    </row>
    <row r="41" spans="1:27" ht="15.75">
      <c r="T41" s="33"/>
      <c r="U41" s="33"/>
      <c r="V41" s="33"/>
      <c r="W41" s="29"/>
      <c r="X41" s="32"/>
      <c r="Y41" s="34"/>
      <c r="Z41" s="34"/>
      <c r="AA41" s="35"/>
    </row>
    <row r="42" spans="1:27" ht="15.75">
      <c r="T42" s="36"/>
      <c r="U42" s="36"/>
      <c r="V42" s="36"/>
      <c r="W42" s="43"/>
      <c r="X42" s="44"/>
      <c r="Y42" s="45"/>
      <c r="Z42" s="45"/>
      <c r="AA42" s="35"/>
    </row>
    <row r="43" spans="1:27" ht="15.75">
      <c r="T43" s="33"/>
      <c r="U43" s="33"/>
      <c r="V43" s="33"/>
      <c r="W43" s="29"/>
      <c r="X43" s="32"/>
      <c r="Y43" s="34"/>
      <c r="Z43" s="34"/>
      <c r="AA43" s="35"/>
    </row>
    <row r="44" spans="1:27" ht="15.75">
      <c r="T44" s="33"/>
      <c r="U44" s="33"/>
      <c r="V44" s="33"/>
      <c r="W44" s="29"/>
      <c r="X44" s="32"/>
      <c r="Y44" s="34"/>
      <c r="Z44" s="34"/>
      <c r="AA44" s="35"/>
    </row>
    <row r="45" spans="1:27">
      <c r="R45" s="38"/>
      <c r="S45" s="38"/>
      <c r="T45" s="38"/>
      <c r="U45" s="38"/>
      <c r="V45" s="38"/>
      <c r="W45" s="38"/>
      <c r="X45" s="38"/>
      <c r="Y45" s="38"/>
      <c r="Z45" s="38"/>
      <c r="AA45" s="38"/>
    </row>
    <row r="46" spans="1:27">
      <c r="R46" s="38"/>
      <c r="S46" s="38"/>
      <c r="T46" s="38"/>
      <c r="U46" s="38"/>
      <c r="V46" s="38"/>
      <c r="W46" s="38"/>
      <c r="X46" s="38"/>
      <c r="Y46" s="38"/>
      <c r="Z46" s="38"/>
      <c r="AA46" s="38"/>
    </row>
    <row r="47" spans="1:27">
      <c r="A47" s="1"/>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c r="A48" s="1"/>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row r="49" spans="1:27">
      <c r="A49" s="1"/>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spans="1:27">
      <c r="A50" s="1"/>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row>
    <row r="51" spans="1:27">
      <c r="A51" s="1"/>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spans="1:27">
      <c r="A52" s="1"/>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row>
    <row r="53" spans="1:27" ht="15.75">
      <c r="A53" s="1"/>
      <c r="B53" s="42"/>
      <c r="C53" s="27"/>
      <c r="D53" s="31"/>
      <c r="E53" s="29"/>
      <c r="F53" s="31"/>
      <c r="G53" s="31"/>
      <c r="H53" s="30"/>
      <c r="I53" s="31"/>
      <c r="J53" s="41"/>
      <c r="K53" s="28"/>
      <c r="L53" s="31"/>
      <c r="M53" s="31"/>
      <c r="N53" s="29"/>
      <c r="O53" s="32"/>
      <c r="P53" s="33"/>
      <c r="Q53" s="32"/>
      <c r="R53" s="28"/>
      <c r="S53" s="33"/>
      <c r="T53" s="33"/>
      <c r="U53" s="33"/>
      <c r="V53" s="33"/>
      <c r="W53" s="29"/>
      <c r="X53" s="32"/>
      <c r="Y53" s="34"/>
      <c r="Z53" s="34"/>
      <c r="AA53" s="35"/>
    </row>
    <row r="54" spans="1:27" ht="15.75">
      <c r="A54" s="1"/>
      <c r="B54" s="42"/>
      <c r="C54" s="27"/>
      <c r="D54" s="31"/>
      <c r="E54" s="29"/>
      <c r="F54" s="31"/>
      <c r="G54" s="31"/>
      <c r="H54" s="30"/>
      <c r="I54" s="31"/>
      <c r="J54" s="41"/>
      <c r="K54" s="28"/>
      <c r="L54" s="31"/>
      <c r="M54" s="31"/>
      <c r="N54" s="29"/>
      <c r="O54" s="32"/>
      <c r="P54" s="33"/>
      <c r="Q54" s="32"/>
      <c r="R54" s="28"/>
      <c r="S54" s="33"/>
      <c r="T54" s="33"/>
      <c r="U54" s="33"/>
      <c r="V54" s="33"/>
      <c r="W54" s="29"/>
      <c r="X54" s="32"/>
      <c r="Y54" s="34"/>
      <c r="Z54" s="34"/>
      <c r="AA54" s="35"/>
    </row>
    <row r="55" spans="1:27" ht="15.75">
      <c r="A55" s="1"/>
      <c r="B55" s="42"/>
      <c r="C55" s="27"/>
      <c r="D55" s="31"/>
      <c r="E55" s="29"/>
      <c r="F55" s="31"/>
      <c r="G55" s="31"/>
      <c r="H55" s="30"/>
      <c r="I55" s="31"/>
      <c r="J55" s="41"/>
      <c r="K55" s="28"/>
      <c r="L55" s="31"/>
      <c r="M55" s="31"/>
      <c r="N55" s="29"/>
      <c r="O55" s="32"/>
      <c r="P55" s="33"/>
      <c r="Q55" s="32"/>
      <c r="R55" s="28"/>
      <c r="S55" s="33"/>
      <c r="T55" s="33"/>
      <c r="U55" s="33"/>
      <c r="V55" s="33"/>
      <c r="W55" s="29"/>
      <c r="X55" s="32"/>
      <c r="Y55" s="34"/>
      <c r="Z55" s="34"/>
      <c r="AA55" s="35"/>
    </row>
    <row r="56" spans="1:27" ht="15.75">
      <c r="A56" s="1"/>
      <c r="B56" s="42"/>
      <c r="C56" s="27"/>
      <c r="D56" s="31"/>
      <c r="E56" s="29"/>
      <c r="F56" s="31"/>
      <c r="G56" s="31"/>
      <c r="H56" s="30"/>
      <c r="I56" s="31"/>
      <c r="J56" s="41"/>
      <c r="K56" s="28"/>
      <c r="L56" s="31"/>
      <c r="M56" s="31"/>
      <c r="N56" s="29"/>
      <c r="O56" s="32"/>
      <c r="P56" s="33"/>
      <c r="Q56" s="32"/>
      <c r="R56" s="28"/>
      <c r="S56" s="33"/>
      <c r="T56" s="33"/>
      <c r="U56" s="33"/>
      <c r="V56" s="33"/>
      <c r="W56" s="29"/>
      <c r="X56" s="32"/>
      <c r="Y56" s="34"/>
      <c r="Z56" s="34"/>
      <c r="AA56" s="35"/>
    </row>
    <row r="57" spans="1:27" ht="15.75">
      <c r="A57" s="1"/>
      <c r="B57" s="42"/>
      <c r="C57" s="27"/>
      <c r="D57" s="31"/>
      <c r="E57" s="29"/>
      <c r="F57" s="31"/>
      <c r="G57" s="31"/>
      <c r="H57" s="30"/>
      <c r="I57" s="31"/>
      <c r="J57" s="41"/>
      <c r="K57" s="28"/>
      <c r="L57" s="31"/>
      <c r="M57" s="31"/>
      <c r="N57" s="29"/>
      <c r="O57" s="32"/>
      <c r="P57" s="33"/>
      <c r="Q57" s="32"/>
      <c r="R57" s="28"/>
      <c r="S57" s="33"/>
      <c r="T57" s="33"/>
      <c r="U57" s="33"/>
      <c r="V57" s="33"/>
      <c r="W57" s="29"/>
      <c r="X57" s="32"/>
      <c r="Y57" s="34"/>
      <c r="Z57" s="34"/>
      <c r="AA57" s="35"/>
    </row>
    <row r="58" spans="1:27" ht="15.75">
      <c r="A58" s="1"/>
      <c r="B58" s="42"/>
      <c r="C58" s="27"/>
      <c r="D58" s="31"/>
      <c r="E58" s="29"/>
      <c r="F58" s="31"/>
      <c r="G58" s="31"/>
      <c r="H58" s="30"/>
      <c r="I58" s="31"/>
      <c r="J58" s="41"/>
      <c r="K58" s="28"/>
      <c r="L58" s="31"/>
      <c r="M58" s="31"/>
      <c r="N58" s="29"/>
      <c r="O58" s="32"/>
      <c r="P58" s="33"/>
      <c r="Q58" s="32"/>
      <c r="R58" s="28"/>
      <c r="S58" s="33"/>
      <c r="T58" s="33"/>
      <c r="U58" s="33"/>
      <c r="V58" s="33"/>
      <c r="W58" s="29"/>
      <c r="X58" s="32"/>
      <c r="Y58" s="34"/>
      <c r="Z58" s="34"/>
      <c r="AA58" s="35"/>
    </row>
    <row r="59" spans="1:27" ht="15.75">
      <c r="A59" s="1"/>
      <c r="B59" s="42"/>
      <c r="C59" s="27"/>
      <c r="D59" s="31"/>
      <c r="E59" s="29"/>
      <c r="F59" s="31"/>
      <c r="G59" s="31"/>
      <c r="H59" s="30"/>
      <c r="I59" s="31"/>
      <c r="J59" s="41"/>
      <c r="K59" s="28"/>
      <c r="L59" s="31"/>
      <c r="M59" s="31"/>
      <c r="N59" s="29"/>
      <c r="O59" s="32"/>
      <c r="P59" s="33"/>
      <c r="Q59" s="32"/>
      <c r="R59" s="28"/>
      <c r="S59" s="33"/>
      <c r="T59" s="33"/>
      <c r="U59" s="33"/>
      <c r="V59" s="33"/>
      <c r="W59" s="29"/>
      <c r="X59" s="32"/>
      <c r="Y59" s="34"/>
      <c r="Z59" s="34"/>
      <c r="AA59" s="35"/>
    </row>
    <row r="60" spans="1:27" ht="15.75">
      <c r="A60" s="1"/>
      <c r="B60" s="42"/>
      <c r="C60" s="27"/>
      <c r="D60" s="31"/>
      <c r="E60" s="29"/>
      <c r="F60" s="31"/>
      <c r="G60" s="31"/>
      <c r="H60" s="30"/>
      <c r="I60" s="31"/>
      <c r="J60" s="41"/>
      <c r="K60" s="28"/>
      <c r="L60" s="31"/>
      <c r="M60" s="31"/>
      <c r="N60" s="29"/>
      <c r="O60" s="32"/>
      <c r="P60" s="33"/>
      <c r="Q60" s="32"/>
      <c r="R60" s="28"/>
      <c r="S60" s="33"/>
      <c r="T60" s="33"/>
      <c r="U60" s="33"/>
      <c r="V60" s="33"/>
      <c r="W60" s="29"/>
      <c r="X60" s="32"/>
      <c r="Y60" s="34"/>
      <c r="Z60" s="34"/>
      <c r="AA60" s="35"/>
    </row>
    <row r="61" spans="1:27" ht="15.75">
      <c r="A61" s="1"/>
      <c r="B61" s="42"/>
      <c r="C61" s="27"/>
      <c r="D61" s="31"/>
      <c r="E61" s="29"/>
      <c r="F61" s="31"/>
      <c r="G61" s="31"/>
      <c r="H61" s="30"/>
      <c r="I61" s="31"/>
      <c r="J61" s="41"/>
      <c r="K61" s="28"/>
      <c r="L61" s="31"/>
      <c r="M61" s="31"/>
      <c r="N61" s="29"/>
      <c r="O61" s="32"/>
      <c r="P61" s="33"/>
      <c r="Q61" s="32"/>
      <c r="R61" s="28"/>
      <c r="S61" s="33"/>
      <c r="T61" s="33"/>
      <c r="U61" s="33"/>
      <c r="V61" s="33"/>
      <c r="W61" s="29"/>
      <c r="X61" s="32"/>
      <c r="Y61" s="34"/>
      <c r="Z61" s="34"/>
      <c r="AA61" s="35"/>
    </row>
    <row r="62" spans="1:27" ht="15.75">
      <c r="A62" s="1"/>
      <c r="B62" s="42"/>
      <c r="C62" s="27"/>
      <c r="D62" s="31"/>
      <c r="E62" s="29"/>
      <c r="F62" s="31"/>
      <c r="G62" s="31"/>
      <c r="H62" s="30"/>
      <c r="I62" s="31"/>
      <c r="J62" s="41"/>
      <c r="K62" s="28"/>
      <c r="L62" s="31"/>
      <c r="M62" s="31"/>
      <c r="N62" s="29"/>
      <c r="O62" s="32"/>
      <c r="P62" s="33"/>
      <c r="Q62" s="32"/>
      <c r="R62" s="28"/>
      <c r="S62" s="33"/>
      <c r="T62" s="33"/>
      <c r="U62" s="33"/>
      <c r="V62" s="33"/>
      <c r="W62" s="29"/>
      <c r="X62" s="32"/>
      <c r="Y62" s="34"/>
      <c r="Z62" s="34"/>
      <c r="AA62" s="35"/>
    </row>
    <row r="63" spans="1:27" ht="15.75">
      <c r="A63" s="1"/>
      <c r="B63" s="42"/>
      <c r="C63" s="27"/>
      <c r="D63" s="31"/>
      <c r="E63" s="29"/>
      <c r="F63" s="31"/>
      <c r="G63" s="31"/>
      <c r="H63" s="30"/>
      <c r="I63" s="31"/>
      <c r="J63" s="41"/>
      <c r="K63" s="28"/>
      <c r="L63" s="31"/>
      <c r="M63" s="31"/>
      <c r="N63" s="29"/>
      <c r="O63" s="32"/>
      <c r="P63" s="33"/>
      <c r="Q63" s="32"/>
      <c r="R63" s="40"/>
      <c r="S63" s="33"/>
      <c r="T63" s="33"/>
      <c r="U63" s="33"/>
      <c r="V63" s="33"/>
      <c r="W63" s="29"/>
      <c r="X63" s="32"/>
      <c r="Y63" s="34"/>
      <c r="Z63" s="34"/>
      <c r="AA63" s="35"/>
    </row>
    <row r="64" spans="1:27">
      <c r="A64" s="1"/>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row>
    <row r="65" spans="1:27">
      <c r="A65" s="1"/>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row>
    <row r="66" spans="1:27">
      <c r="A66" s="1"/>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row>
    <row r="67" spans="1:27">
      <c r="A67" s="1"/>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spans="1:27">
      <c r="A68" s="1"/>
    </row>
    <row r="69" spans="1:27">
      <c r="A69" s="1"/>
    </row>
    <row r="70" spans="1:27">
      <c r="A70" s="1"/>
    </row>
    <row r="71" spans="1:27">
      <c r="A71" s="1"/>
    </row>
    <row r="72" spans="1:27">
      <c r="A72" s="38"/>
      <c r="B72" s="4"/>
      <c r="C72" s="46"/>
      <c r="D72" s="2"/>
      <c r="E72" s="6"/>
      <c r="F72" s="2"/>
      <c r="G72" s="2"/>
      <c r="H72" s="3"/>
      <c r="I72" s="2"/>
      <c r="J72" s="4"/>
      <c r="K72" s="5"/>
      <c r="L72" s="2"/>
      <c r="M72" s="2"/>
      <c r="N72" s="6"/>
      <c r="O72" s="7"/>
      <c r="P72" s="8"/>
      <c r="Q72" s="7"/>
      <c r="R72" s="9"/>
      <c r="S72" s="10"/>
      <c r="T72" s="10"/>
      <c r="U72" s="10"/>
      <c r="V72" s="10"/>
      <c r="W72" s="11"/>
      <c r="X72" s="7"/>
      <c r="Y72" s="12"/>
      <c r="Z72" s="12"/>
      <c r="AA72" s="13"/>
    </row>
    <row r="73" spans="1:27">
      <c r="G73" s="14"/>
      <c r="H73" s="3"/>
      <c r="I73" s="15"/>
      <c r="J73" s="16"/>
      <c r="K73" s="17"/>
      <c r="L73" s="18"/>
      <c r="M73" s="19"/>
      <c r="N73" s="20"/>
      <c r="O73" s="7"/>
      <c r="P73" s="8"/>
      <c r="Q73" s="7"/>
      <c r="R73" s="21"/>
      <c r="S73" s="10"/>
      <c r="T73" s="22"/>
      <c r="U73" s="22"/>
      <c r="V73" s="22"/>
      <c r="W73" s="22"/>
      <c r="X73" s="7"/>
      <c r="Y73" s="12"/>
      <c r="Z73" s="12"/>
      <c r="AA73" s="7"/>
    </row>
    <row r="74" spans="1:27">
      <c r="G74" s="23"/>
      <c r="H74" s="3"/>
      <c r="I74" s="24"/>
      <c r="J74" s="24"/>
      <c r="K74" s="25"/>
      <c r="L74" s="25"/>
      <c r="M74" s="21"/>
      <c r="N74" s="20"/>
      <c r="O74" s="7"/>
      <c r="P74" s="8"/>
      <c r="Q74" s="7"/>
      <c r="R74" s="21"/>
      <c r="S74" s="21"/>
      <c r="T74" s="26"/>
      <c r="U74" s="26"/>
      <c r="V74" s="26"/>
      <c r="W74" s="26"/>
      <c r="X74" s="7"/>
      <c r="Y74" s="12"/>
      <c r="Z74" s="12"/>
      <c r="AA74" s="7"/>
    </row>
  </sheetData>
  <sortState ref="A4:A28">
    <sortCondition ref="A4"/>
  </sortState>
  <mergeCells count="14">
    <mergeCell ref="Q2:Q3"/>
    <mergeCell ref="L2:L3"/>
    <mergeCell ref="M2:P2"/>
    <mergeCell ref="A29:G29"/>
    <mergeCell ref="A30:H30"/>
    <mergeCell ref="E2:E3"/>
    <mergeCell ref="A2:A3"/>
    <mergeCell ref="H2:H3"/>
    <mergeCell ref="I2:K2"/>
    <mergeCell ref="B2:B3"/>
    <mergeCell ref="C2:C3"/>
    <mergeCell ref="D2:D3"/>
    <mergeCell ref="F2:F3"/>
    <mergeCell ref="G2:G3"/>
  </mergeCells>
  <conditionalFormatting sqref="B31:B33">
    <cfRule type="duplicateValues" dxfId="5" priority="6"/>
  </conditionalFormatting>
  <conditionalFormatting sqref="B4:B7">
    <cfRule type="duplicateValues" dxfId="4" priority="4"/>
  </conditionalFormatting>
  <conditionalFormatting sqref="B8">
    <cfRule type="duplicateValues" dxfId="3" priority="3"/>
  </conditionalFormatting>
  <conditionalFormatting sqref="B22:B27">
    <cfRule type="duplicateValues" dxfId="2" priority="2"/>
  </conditionalFormatting>
  <conditionalFormatting sqref="B28">
    <cfRule type="duplicateValues" dxfId="1" priority="1"/>
  </conditionalFormatting>
  <conditionalFormatting sqref="B9:B21">
    <cfRule type="duplicateValues" dxfId="0" priority="5"/>
  </conditionalFormatting>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zoomScaleNormal="100" workbookViewId="0">
      <selection activeCell="G10" sqref="G10"/>
    </sheetView>
  </sheetViews>
  <sheetFormatPr defaultColWidth="9.140625" defaultRowHeight="15"/>
  <cols>
    <col min="1" max="8" width="14.5703125" style="742" bestFit="1" customWidth="1"/>
    <col min="9" max="9" width="4.5703125" style="742" bestFit="1" customWidth="1"/>
    <col min="10" max="16384" width="9.140625" style="742"/>
  </cols>
  <sheetData>
    <row r="1" spans="1:10" ht="15.75" customHeight="1">
      <c r="A1" s="1313" t="s">
        <v>1066</v>
      </c>
      <c r="B1" s="1313"/>
      <c r="C1" s="1313"/>
      <c r="D1" s="1287"/>
      <c r="E1" s="1287"/>
      <c r="F1" s="1287"/>
      <c r="G1" s="1287"/>
      <c r="H1" s="1287"/>
    </row>
    <row r="2" spans="1:10" s="746" customFormat="1" ht="38.25" customHeight="1">
      <c r="A2" s="858" t="s">
        <v>59</v>
      </c>
      <c r="B2" s="797" t="s">
        <v>1065</v>
      </c>
      <c r="C2" s="797" t="s">
        <v>1064</v>
      </c>
      <c r="D2" s="797" t="s">
        <v>1063</v>
      </c>
      <c r="E2" s="797" t="s">
        <v>1062</v>
      </c>
      <c r="F2" s="797" t="s">
        <v>1061</v>
      </c>
      <c r="G2" s="797" t="s">
        <v>1060</v>
      </c>
      <c r="H2" s="797" t="s">
        <v>1059</v>
      </c>
    </row>
    <row r="3" spans="1:10" s="759" customFormat="1" ht="18" customHeight="1">
      <c r="A3" s="763" t="s">
        <v>0</v>
      </c>
      <c r="B3" s="856">
        <v>1.0103887994058536</v>
      </c>
      <c r="C3" s="856">
        <v>1.0023934336614808</v>
      </c>
      <c r="D3" s="856">
        <v>1.0092907329096714</v>
      </c>
      <c r="E3" s="857">
        <v>0.99872660599999996</v>
      </c>
      <c r="F3" s="857">
        <v>1.1181474840000001</v>
      </c>
      <c r="G3" s="857">
        <v>1.0074710920000001</v>
      </c>
      <c r="H3" s="857">
        <v>1.07</v>
      </c>
    </row>
    <row r="4" spans="1:10" s="759" customFormat="1" ht="18" customHeight="1">
      <c r="A4" s="809" t="s">
        <v>1</v>
      </c>
      <c r="B4" s="856">
        <v>1.0647357580000001</v>
      </c>
      <c r="C4" s="856">
        <v>1.0650221040000001</v>
      </c>
      <c r="D4" s="856">
        <v>1.054891832</v>
      </c>
      <c r="E4" s="856">
        <v>1.057468786</v>
      </c>
      <c r="F4" s="856">
        <v>1.214853773</v>
      </c>
      <c r="G4" s="856">
        <v>1.0525632119999999</v>
      </c>
      <c r="H4" s="856">
        <v>1.3</v>
      </c>
      <c r="J4" s="746"/>
    </row>
    <row r="5" spans="1:10" s="746" customFormat="1" ht="18" customHeight="1">
      <c r="A5" s="807" t="s">
        <v>83</v>
      </c>
      <c r="B5" s="855">
        <v>1.2192206670000001</v>
      </c>
      <c r="C5" s="855">
        <v>1.1927379010000001</v>
      </c>
      <c r="D5" s="855">
        <v>1.1292546400000001</v>
      </c>
      <c r="E5" s="855">
        <v>1.1292546400000001</v>
      </c>
      <c r="F5" s="855">
        <v>1.1642051609999999</v>
      </c>
      <c r="G5" s="855">
        <v>1.262034702</v>
      </c>
      <c r="H5" s="855">
        <v>1.2</v>
      </c>
    </row>
    <row r="6" spans="1:10" s="746" customFormat="1" ht="18" customHeight="1">
      <c r="A6" s="770" t="s">
        <v>84</v>
      </c>
      <c r="B6" s="841">
        <v>1.437926533</v>
      </c>
      <c r="C6" s="841">
        <v>1.4721509580000001</v>
      </c>
      <c r="D6" s="841">
        <v>1.4847726990000001</v>
      </c>
      <c r="E6" s="841">
        <v>1.420070009</v>
      </c>
      <c r="F6" s="841">
        <v>1.4502971609999999</v>
      </c>
      <c r="G6" s="841">
        <v>1.6335702219999999</v>
      </c>
      <c r="H6" s="841">
        <v>1.5</v>
      </c>
    </row>
    <row r="7" spans="1:10" s="746" customFormat="1" ht="18" customHeight="1">
      <c r="A7" s="770" t="s">
        <v>85</v>
      </c>
      <c r="B7" s="841">
        <v>1.0738925208923151</v>
      </c>
      <c r="C7" s="841">
        <v>1.0827516664154391</v>
      </c>
      <c r="D7" s="841">
        <v>1.1109969103876258</v>
      </c>
      <c r="E7" s="841">
        <v>1.048539007</v>
      </c>
      <c r="F7" s="841">
        <v>1.196010639</v>
      </c>
      <c r="G7" s="841">
        <v>1.084656651</v>
      </c>
      <c r="H7" s="841">
        <v>1.1000000000000001</v>
      </c>
    </row>
    <row r="8" spans="1:10" s="746" customFormat="1" ht="18" customHeight="1">
      <c r="A8" s="770" t="s">
        <v>88</v>
      </c>
      <c r="B8" s="841">
        <v>0.79416808400000005</v>
      </c>
      <c r="C8" s="841">
        <v>0.74558793499999998</v>
      </c>
      <c r="D8" s="841">
        <v>0.70134892500000001</v>
      </c>
      <c r="E8" s="841">
        <v>0.75447782500000005</v>
      </c>
      <c r="F8" s="841">
        <v>0.75177369800000005</v>
      </c>
      <c r="G8" s="841">
        <v>0.68334136000000001</v>
      </c>
      <c r="H8" s="841">
        <v>1</v>
      </c>
    </row>
    <row r="9" spans="1:10" s="746" customFormat="1" ht="18" customHeight="1">
      <c r="A9" s="770" t="s">
        <v>89</v>
      </c>
      <c r="B9" s="1079">
        <v>0.91570720699999997</v>
      </c>
      <c r="C9" s="841">
        <v>0.89221760699999997</v>
      </c>
      <c r="D9" s="841">
        <v>0.85141888300000002</v>
      </c>
      <c r="E9" s="1079">
        <v>0.87107996300000001</v>
      </c>
      <c r="F9" s="841">
        <v>0.89041936300000002</v>
      </c>
      <c r="G9" s="841">
        <v>0.83314075200000004</v>
      </c>
      <c r="H9" s="841">
        <v>0.9</v>
      </c>
    </row>
    <row r="10" spans="1:10" s="746" customFormat="1" ht="18" customHeight="1">
      <c r="A10" s="770" t="s">
        <v>185</v>
      </c>
      <c r="B10" s="1079">
        <v>0.96334551800000001</v>
      </c>
      <c r="C10" s="841">
        <v>0.96027701799999998</v>
      </c>
      <c r="D10" s="841">
        <v>0.97724551800000004</v>
      </c>
      <c r="E10" s="1079">
        <v>0.94225163700000003</v>
      </c>
      <c r="F10" s="841">
        <v>1.127507233</v>
      </c>
      <c r="G10" s="841">
        <v>0.95525751199999998</v>
      </c>
      <c r="H10" s="841">
        <v>0.9</v>
      </c>
    </row>
    <row r="11" spans="1:10" s="746" customFormat="1" ht="18" customHeight="1">
      <c r="A11" s="770" t="s">
        <v>240</v>
      </c>
      <c r="B11" s="1079">
        <v>0.885099317</v>
      </c>
      <c r="C11" s="841">
        <v>0.903073864</v>
      </c>
      <c r="D11" s="841">
        <v>0.881604889</v>
      </c>
      <c r="E11" s="1079">
        <v>0.86771263700000001</v>
      </c>
      <c r="F11" s="841">
        <v>1.1274983890000001</v>
      </c>
      <c r="G11" s="841">
        <v>0.860521439</v>
      </c>
      <c r="H11" s="841">
        <v>0.9</v>
      </c>
    </row>
    <row r="12" spans="1:10" s="746" customFormat="1" ht="19.5" customHeight="1">
      <c r="A12" s="1311" t="s">
        <v>1058</v>
      </c>
      <c r="B12" s="1311"/>
      <c r="C12" s="1311"/>
      <c r="D12" s="1311"/>
      <c r="E12" s="1311"/>
      <c r="F12" s="1311"/>
      <c r="G12" s="1311"/>
    </row>
    <row r="13" spans="1:10" s="746" customFormat="1" ht="18" customHeight="1">
      <c r="A13" s="1248" t="s">
        <v>353</v>
      </c>
      <c r="B13" s="1248"/>
      <c r="C13" s="1248"/>
      <c r="D13" s="1248"/>
      <c r="E13" s="1248"/>
      <c r="F13" s="1248"/>
      <c r="G13" s="1248"/>
    </row>
    <row r="14" spans="1:10" s="746" customFormat="1" ht="18" customHeight="1">
      <c r="A14" s="1248" t="s">
        <v>1057</v>
      </c>
      <c r="B14" s="1248"/>
      <c r="C14" s="1248"/>
      <c r="D14" s="1248"/>
      <c r="E14" s="1248"/>
      <c r="F14" s="1248"/>
      <c r="G14" s="1248"/>
    </row>
    <row r="15" spans="1:10" s="746" customFormat="1" ht="27.6" customHeight="1"/>
  </sheetData>
  <mergeCells count="4">
    <mergeCell ref="A1:H1"/>
    <mergeCell ref="A12:G12"/>
    <mergeCell ref="A13:G13"/>
    <mergeCell ref="A14:G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zoomScaleNormal="100" workbookViewId="0">
      <selection activeCell="G10" sqref="G10"/>
    </sheetView>
  </sheetViews>
  <sheetFormatPr defaultColWidth="9.140625" defaultRowHeight="15"/>
  <cols>
    <col min="1" max="10" width="14.5703125" style="742" bestFit="1" customWidth="1"/>
    <col min="11" max="11" width="14.42578125" style="742" bestFit="1" customWidth="1"/>
    <col min="12" max="12" width="15" style="742" bestFit="1" customWidth="1"/>
    <col min="13" max="16" width="14.5703125" style="742" bestFit="1" customWidth="1"/>
    <col min="17" max="17" width="4.5703125" style="742" bestFit="1" customWidth="1"/>
    <col min="18" max="16384" width="9.140625" style="742"/>
  </cols>
  <sheetData>
    <row r="1" spans="1:16" ht="14.25" customHeight="1">
      <c r="A1" s="1255" t="s">
        <v>1076</v>
      </c>
      <c r="B1" s="1255"/>
      <c r="C1" s="1255"/>
      <c r="D1" s="1255"/>
      <c r="E1" s="1255"/>
      <c r="F1" s="1255"/>
      <c r="G1" s="1255"/>
      <c r="H1" s="1255"/>
      <c r="I1" s="1255"/>
      <c r="J1" s="1255"/>
      <c r="K1" s="1255"/>
    </row>
    <row r="2" spans="1:16" s="746" customFormat="1" ht="18.75" customHeight="1">
      <c r="A2" s="858" t="s">
        <v>1054</v>
      </c>
      <c r="B2" s="1252" t="s">
        <v>249</v>
      </c>
      <c r="C2" s="1258"/>
      <c r="D2" s="1258"/>
      <c r="E2" s="1258"/>
      <c r="F2" s="1253"/>
      <c r="G2" s="1267" t="s">
        <v>250</v>
      </c>
      <c r="H2" s="1288"/>
      <c r="I2" s="1288"/>
      <c r="J2" s="1288"/>
      <c r="K2" s="1268"/>
      <c r="L2" s="1267" t="s">
        <v>251</v>
      </c>
      <c r="M2" s="1288"/>
      <c r="N2" s="1288"/>
      <c r="O2" s="1288"/>
      <c r="P2" s="1268"/>
    </row>
    <row r="3" spans="1:16" s="746" customFormat="1" ht="18" customHeight="1">
      <c r="A3" s="858" t="s">
        <v>1075</v>
      </c>
      <c r="B3" s="791" t="s">
        <v>1074</v>
      </c>
      <c r="C3" s="791" t="s">
        <v>1073</v>
      </c>
      <c r="D3" s="791" t="s">
        <v>1072</v>
      </c>
      <c r="E3" s="791" t="s">
        <v>1071</v>
      </c>
      <c r="F3" s="791" t="s">
        <v>1070</v>
      </c>
      <c r="G3" s="791" t="s">
        <v>1074</v>
      </c>
      <c r="H3" s="791" t="s">
        <v>1073</v>
      </c>
      <c r="I3" s="791" t="s">
        <v>1072</v>
      </c>
      <c r="J3" s="791" t="s">
        <v>1071</v>
      </c>
      <c r="K3" s="791" t="s">
        <v>1070</v>
      </c>
      <c r="L3" s="791" t="s">
        <v>1074</v>
      </c>
      <c r="M3" s="791" t="s">
        <v>1073</v>
      </c>
      <c r="N3" s="791" t="s">
        <v>1072</v>
      </c>
      <c r="O3" s="791" t="s">
        <v>1071</v>
      </c>
      <c r="P3" s="791" t="s">
        <v>1070</v>
      </c>
    </row>
    <row r="4" spans="1:16" s="746" customFormat="1" ht="18" customHeight="1">
      <c r="A4" s="1252" t="s">
        <v>1069</v>
      </c>
      <c r="B4" s="1258"/>
      <c r="C4" s="1258"/>
      <c r="D4" s="1258"/>
      <c r="E4" s="1258"/>
      <c r="F4" s="1258"/>
      <c r="G4" s="1258"/>
      <c r="H4" s="1258"/>
      <c r="I4" s="1258"/>
      <c r="J4" s="1258"/>
      <c r="K4" s="1258"/>
      <c r="L4" s="1258"/>
      <c r="M4" s="1258"/>
      <c r="N4" s="1258"/>
      <c r="O4" s="1258"/>
      <c r="P4" s="1253"/>
    </row>
    <row r="5" spans="1:16" s="759" customFormat="1" ht="16.5" customHeight="1">
      <c r="A5" s="873" t="s">
        <v>0</v>
      </c>
      <c r="B5" s="869">
        <v>8.0853999999999999</v>
      </c>
      <c r="C5" s="869">
        <v>13.706099999999999</v>
      </c>
      <c r="D5" s="869">
        <v>24.927299999999999</v>
      </c>
      <c r="E5" s="869">
        <v>36.906599999999997</v>
      </c>
      <c r="F5" s="869">
        <v>50.649500000000003</v>
      </c>
      <c r="G5" s="869">
        <v>10.09</v>
      </c>
      <c r="H5" s="869">
        <v>17.489999999999998</v>
      </c>
      <c r="I5" s="869">
        <v>32.17</v>
      </c>
      <c r="J5" s="869">
        <v>46.43</v>
      </c>
      <c r="K5" s="869">
        <v>62.69</v>
      </c>
      <c r="L5" s="871">
        <v>97.809487647987396</v>
      </c>
      <c r="M5" s="872">
        <v>99.997851405900761</v>
      </c>
      <c r="N5" s="871">
        <v>100</v>
      </c>
      <c r="O5" s="871">
        <v>100</v>
      </c>
      <c r="P5" s="871">
        <v>100</v>
      </c>
    </row>
    <row r="6" spans="1:16" s="759" customFormat="1" ht="16.5" customHeight="1">
      <c r="A6" s="870" t="s">
        <v>1</v>
      </c>
      <c r="B6" s="869">
        <v>8.3069000000000006</v>
      </c>
      <c r="C6" s="869">
        <v>13.9689</v>
      </c>
      <c r="D6" s="869">
        <v>25.835599999999999</v>
      </c>
      <c r="E6" s="869">
        <v>38.035800000000002</v>
      </c>
      <c r="F6" s="869">
        <v>52.197299999999998</v>
      </c>
      <c r="G6" s="869">
        <v>10.69</v>
      </c>
      <c r="H6" s="869">
        <v>17.61</v>
      </c>
      <c r="I6" s="869">
        <v>32.130000000000003</v>
      </c>
      <c r="J6" s="869">
        <v>46.42</v>
      </c>
      <c r="K6" s="869">
        <v>62.53</v>
      </c>
      <c r="L6" s="869">
        <v>99.870581880000003</v>
      </c>
      <c r="M6" s="869">
        <v>100</v>
      </c>
      <c r="N6" s="869">
        <v>100</v>
      </c>
      <c r="O6" s="869">
        <v>100</v>
      </c>
      <c r="P6" s="869">
        <v>100</v>
      </c>
    </row>
    <row r="7" spans="1:16" s="746" customFormat="1" ht="16.5" customHeight="1">
      <c r="A7" s="860" t="s">
        <v>83</v>
      </c>
      <c r="B7" s="859">
        <v>12.670199999999999</v>
      </c>
      <c r="C7" s="859">
        <v>20.340699999999998</v>
      </c>
      <c r="D7" s="859">
        <v>32.259500000000003</v>
      </c>
      <c r="E7" s="859">
        <v>42.8994</v>
      </c>
      <c r="F7" s="859">
        <v>55.3566</v>
      </c>
      <c r="G7" s="859">
        <v>13.86</v>
      </c>
      <c r="H7" s="859">
        <v>22.15</v>
      </c>
      <c r="I7" s="859">
        <v>36.450000000000003</v>
      </c>
      <c r="J7" s="859">
        <v>49.86</v>
      </c>
      <c r="K7" s="859">
        <v>64.92</v>
      </c>
      <c r="L7" s="861">
        <v>100</v>
      </c>
      <c r="M7" s="862">
        <v>100</v>
      </c>
      <c r="N7" s="861">
        <v>100</v>
      </c>
      <c r="O7" s="861">
        <v>100</v>
      </c>
      <c r="P7" s="861">
        <v>100</v>
      </c>
    </row>
    <row r="8" spans="1:16" s="746" customFormat="1" ht="16.5" customHeight="1">
      <c r="A8" s="860" t="s">
        <v>84</v>
      </c>
      <c r="B8" s="859">
        <v>9.7014999999999993</v>
      </c>
      <c r="C8" s="859">
        <v>16.014900000000001</v>
      </c>
      <c r="D8" s="859">
        <v>28.407599999999999</v>
      </c>
      <c r="E8" s="859">
        <v>40.110700000000001</v>
      </c>
      <c r="F8" s="859">
        <v>54.8675</v>
      </c>
      <c r="G8" s="859">
        <v>11.95</v>
      </c>
      <c r="H8" s="859">
        <v>19.46</v>
      </c>
      <c r="I8" s="859">
        <v>35.07</v>
      </c>
      <c r="J8" s="859">
        <v>50.23</v>
      </c>
      <c r="K8" s="859">
        <v>67.13</v>
      </c>
      <c r="L8" s="861">
        <v>100</v>
      </c>
      <c r="M8" s="862">
        <v>100</v>
      </c>
      <c r="N8" s="861">
        <v>100</v>
      </c>
      <c r="O8" s="861">
        <v>100</v>
      </c>
      <c r="P8" s="861">
        <v>100</v>
      </c>
    </row>
    <row r="9" spans="1:16" s="746" customFormat="1" ht="16.5" customHeight="1">
      <c r="A9" s="860" t="s">
        <v>85</v>
      </c>
      <c r="B9" s="859">
        <v>7.8562000000000003</v>
      </c>
      <c r="C9" s="859">
        <v>13.8078</v>
      </c>
      <c r="D9" s="859">
        <v>27.4298</v>
      </c>
      <c r="E9" s="859">
        <v>40.722700000000003</v>
      </c>
      <c r="F9" s="859">
        <v>56.109900000000003</v>
      </c>
      <c r="G9" s="859">
        <v>11.75</v>
      </c>
      <c r="H9" s="859">
        <v>19.46</v>
      </c>
      <c r="I9" s="859">
        <v>33.96</v>
      </c>
      <c r="J9" s="859">
        <v>49.67</v>
      </c>
      <c r="K9" s="859">
        <v>66.94</v>
      </c>
      <c r="L9" s="861">
        <v>100</v>
      </c>
      <c r="M9" s="862">
        <v>100</v>
      </c>
      <c r="N9" s="861">
        <v>100</v>
      </c>
      <c r="O9" s="861">
        <v>100</v>
      </c>
      <c r="P9" s="861">
        <v>100</v>
      </c>
    </row>
    <row r="10" spans="1:16" s="746" customFormat="1" ht="16.5" customHeight="1">
      <c r="A10" s="860" t="s">
        <v>88</v>
      </c>
      <c r="B10" s="859">
        <v>11.4703</v>
      </c>
      <c r="C10" s="859">
        <v>17.919499999999999</v>
      </c>
      <c r="D10" s="859">
        <v>30.701699999999999</v>
      </c>
      <c r="E10" s="859">
        <v>43.7331</v>
      </c>
      <c r="F10" s="859">
        <v>57.5871</v>
      </c>
      <c r="G10" s="859">
        <v>12.71</v>
      </c>
      <c r="H10" s="859">
        <v>20.53</v>
      </c>
      <c r="I10" s="859">
        <v>36.36</v>
      </c>
      <c r="J10" s="859">
        <v>50.79</v>
      </c>
      <c r="K10" s="859">
        <v>66.510000000000005</v>
      </c>
      <c r="L10" s="859">
        <v>100</v>
      </c>
      <c r="M10" s="859">
        <v>100</v>
      </c>
      <c r="N10" s="859">
        <v>100</v>
      </c>
      <c r="O10" s="859">
        <v>100</v>
      </c>
      <c r="P10" s="859">
        <v>100</v>
      </c>
    </row>
    <row r="11" spans="1:16" s="746" customFormat="1" ht="16.5" customHeight="1">
      <c r="A11" s="860" t="s">
        <v>89</v>
      </c>
      <c r="B11" s="859">
        <v>21.7593</v>
      </c>
      <c r="C11" s="859">
        <v>27.488499999999998</v>
      </c>
      <c r="D11" s="859">
        <v>38.3309</v>
      </c>
      <c r="E11" s="859">
        <v>49.796500000000002</v>
      </c>
      <c r="F11" s="859">
        <v>62.111899999999999</v>
      </c>
      <c r="G11" s="859">
        <v>9.93</v>
      </c>
      <c r="H11" s="859">
        <v>16.39</v>
      </c>
      <c r="I11" s="859">
        <v>30.57</v>
      </c>
      <c r="J11" s="859">
        <v>44.58</v>
      </c>
      <c r="K11" s="859">
        <v>61.26</v>
      </c>
      <c r="L11" s="859">
        <v>99.873955469999999</v>
      </c>
      <c r="M11" s="859">
        <v>100</v>
      </c>
      <c r="N11" s="859">
        <v>100</v>
      </c>
      <c r="O11" s="859">
        <v>100</v>
      </c>
      <c r="P11" s="859">
        <v>100</v>
      </c>
    </row>
    <row r="12" spans="1:16" s="746" customFormat="1" ht="16.5" customHeight="1">
      <c r="A12" s="860" t="s">
        <v>185</v>
      </c>
      <c r="B12" s="859">
        <v>8.4518000000000004</v>
      </c>
      <c r="C12" s="859">
        <v>14.049899999999999</v>
      </c>
      <c r="D12" s="859">
        <v>26.2088</v>
      </c>
      <c r="E12" s="859">
        <v>38.145299999999999</v>
      </c>
      <c r="F12" s="859">
        <v>51.808700000000002</v>
      </c>
      <c r="G12" s="859">
        <v>10.65</v>
      </c>
      <c r="H12" s="859">
        <v>17.93</v>
      </c>
      <c r="I12" s="859">
        <v>32.57</v>
      </c>
      <c r="J12" s="859">
        <v>46.11</v>
      </c>
      <c r="K12" s="859">
        <v>61.45</v>
      </c>
      <c r="L12" s="859">
        <v>100</v>
      </c>
      <c r="M12" s="859">
        <v>100</v>
      </c>
      <c r="N12" s="859">
        <v>100</v>
      </c>
      <c r="O12" s="859">
        <v>100</v>
      </c>
      <c r="P12" s="859">
        <v>100</v>
      </c>
    </row>
    <row r="13" spans="1:16" s="746" customFormat="1" ht="16.5" customHeight="1">
      <c r="A13" s="860" t="s">
        <v>240</v>
      </c>
      <c r="B13" s="859">
        <v>11.2804</v>
      </c>
      <c r="C13" s="859">
        <v>14.9236</v>
      </c>
      <c r="D13" s="859">
        <v>25.234300000000001</v>
      </c>
      <c r="E13" s="859">
        <v>37.198300000000003</v>
      </c>
      <c r="F13" s="859">
        <v>51.498600000000003</v>
      </c>
      <c r="G13" s="859">
        <v>10.68</v>
      </c>
      <c r="H13" s="859">
        <v>17.95</v>
      </c>
      <c r="I13" s="859">
        <v>31.79</v>
      </c>
      <c r="J13" s="859">
        <v>46.77</v>
      </c>
      <c r="K13" s="859">
        <v>63.22</v>
      </c>
      <c r="L13" s="859">
        <v>100</v>
      </c>
      <c r="M13" s="859">
        <v>100</v>
      </c>
      <c r="N13" s="859">
        <v>100</v>
      </c>
      <c r="O13" s="859">
        <v>100</v>
      </c>
      <c r="P13" s="859">
        <v>100</v>
      </c>
    </row>
    <row r="14" spans="1:16" s="746" customFormat="1" ht="18" customHeight="1">
      <c r="A14" s="1314" t="s">
        <v>1068</v>
      </c>
      <c r="B14" s="1315"/>
      <c r="C14" s="1315"/>
      <c r="D14" s="1315"/>
      <c r="E14" s="1315"/>
      <c r="F14" s="1315"/>
      <c r="G14" s="1315"/>
      <c r="H14" s="1315"/>
      <c r="I14" s="1315"/>
      <c r="J14" s="1315"/>
      <c r="K14" s="1315"/>
      <c r="L14" s="1315"/>
      <c r="M14" s="1315"/>
      <c r="N14" s="1315"/>
      <c r="O14" s="1315"/>
      <c r="P14" s="1316"/>
    </row>
    <row r="15" spans="1:16" s="759" customFormat="1" ht="18" customHeight="1">
      <c r="A15" s="775" t="s">
        <v>0</v>
      </c>
      <c r="B15" s="822">
        <v>35.67</v>
      </c>
      <c r="C15" s="822">
        <v>50.48</v>
      </c>
      <c r="D15" s="822">
        <v>68.5</v>
      </c>
      <c r="E15" s="822">
        <v>80.260000000000005</v>
      </c>
      <c r="F15" s="822">
        <v>89.39</v>
      </c>
      <c r="G15" s="822">
        <v>27.41</v>
      </c>
      <c r="H15" s="822">
        <v>40.909999999999997</v>
      </c>
      <c r="I15" s="822">
        <v>60.25</v>
      </c>
      <c r="J15" s="822">
        <v>76.66</v>
      </c>
      <c r="K15" s="822">
        <v>88.75</v>
      </c>
      <c r="L15" s="867">
        <v>100</v>
      </c>
      <c r="M15" s="868">
        <v>100</v>
      </c>
      <c r="N15" s="867">
        <v>100</v>
      </c>
      <c r="O15" s="867">
        <v>100</v>
      </c>
      <c r="P15" s="867">
        <v>0</v>
      </c>
    </row>
    <row r="16" spans="1:16" s="759" customFormat="1" ht="18" customHeight="1">
      <c r="A16" s="775" t="s">
        <v>1</v>
      </c>
      <c r="B16" s="822">
        <v>41.61</v>
      </c>
      <c r="C16" s="822">
        <v>56.47</v>
      </c>
      <c r="D16" s="822">
        <v>71.680000000000007</v>
      </c>
      <c r="E16" s="822">
        <v>81.03</v>
      </c>
      <c r="F16" s="822">
        <v>89.52</v>
      </c>
      <c r="G16" s="822">
        <v>25.37</v>
      </c>
      <c r="H16" s="822">
        <v>38.950000000000003</v>
      </c>
      <c r="I16" s="822">
        <v>60.21</v>
      </c>
      <c r="J16" s="822">
        <v>77.349999999999994</v>
      </c>
      <c r="K16" s="822">
        <v>89.33</v>
      </c>
      <c r="L16" s="822">
        <v>100</v>
      </c>
      <c r="M16" s="822">
        <v>100</v>
      </c>
      <c r="N16" s="822">
        <v>100</v>
      </c>
      <c r="O16" s="822">
        <v>100</v>
      </c>
      <c r="P16" s="822">
        <v>0</v>
      </c>
    </row>
    <row r="17" spans="1:16" s="746" customFormat="1" ht="18" customHeight="1">
      <c r="A17" s="866" t="s">
        <v>83</v>
      </c>
      <c r="B17" s="865">
        <v>39.76</v>
      </c>
      <c r="C17" s="865">
        <v>53.73</v>
      </c>
      <c r="D17" s="865">
        <v>71.34</v>
      </c>
      <c r="E17" s="865">
        <v>81.88</v>
      </c>
      <c r="F17" s="865">
        <v>90.17</v>
      </c>
      <c r="G17" s="865">
        <v>25.77</v>
      </c>
      <c r="H17" s="865">
        <v>39.06</v>
      </c>
      <c r="I17" s="865">
        <v>59.97</v>
      </c>
      <c r="J17" s="865">
        <v>76.64</v>
      </c>
      <c r="K17" s="865">
        <v>89.18</v>
      </c>
      <c r="L17" s="863">
        <v>100</v>
      </c>
      <c r="M17" s="864">
        <v>100</v>
      </c>
      <c r="N17" s="863">
        <v>100</v>
      </c>
      <c r="O17" s="863">
        <v>100</v>
      </c>
      <c r="P17" s="863">
        <v>0</v>
      </c>
    </row>
    <row r="18" spans="1:16" s="746" customFormat="1" ht="18" customHeight="1">
      <c r="A18" s="860" t="s">
        <v>84</v>
      </c>
      <c r="B18" s="859">
        <v>46.47</v>
      </c>
      <c r="C18" s="859">
        <v>62.31</v>
      </c>
      <c r="D18" s="859">
        <v>75.19</v>
      </c>
      <c r="E18" s="859">
        <v>84.25</v>
      </c>
      <c r="F18" s="859">
        <v>91.18</v>
      </c>
      <c r="G18" s="859">
        <v>25.63</v>
      </c>
      <c r="H18" s="859">
        <v>39.200000000000003</v>
      </c>
      <c r="I18" s="859">
        <v>61.6</v>
      </c>
      <c r="J18" s="859">
        <v>78.69</v>
      </c>
      <c r="K18" s="859">
        <v>90.4</v>
      </c>
      <c r="L18" s="861">
        <v>100</v>
      </c>
      <c r="M18" s="862">
        <v>100</v>
      </c>
      <c r="N18" s="861">
        <v>100</v>
      </c>
      <c r="O18" s="861">
        <v>100</v>
      </c>
      <c r="P18" s="861">
        <v>0</v>
      </c>
    </row>
    <row r="19" spans="1:16" s="746" customFormat="1" ht="18" customHeight="1">
      <c r="A19" s="860" t="s">
        <v>85</v>
      </c>
      <c r="B19" s="859">
        <v>40.82</v>
      </c>
      <c r="C19" s="859">
        <v>53.78</v>
      </c>
      <c r="D19" s="859">
        <v>69.42</v>
      </c>
      <c r="E19" s="859">
        <v>79.88</v>
      </c>
      <c r="F19" s="859">
        <v>88.9</v>
      </c>
      <c r="G19" s="859">
        <v>25.77</v>
      </c>
      <c r="H19" s="859">
        <v>39.82</v>
      </c>
      <c r="I19" s="859">
        <v>61.46</v>
      </c>
      <c r="J19" s="859">
        <v>78.260000000000005</v>
      </c>
      <c r="K19" s="859">
        <v>89.78</v>
      </c>
      <c r="L19" s="861">
        <v>100</v>
      </c>
      <c r="M19" s="862">
        <v>100</v>
      </c>
      <c r="N19" s="861">
        <v>100</v>
      </c>
      <c r="O19" s="861">
        <v>100</v>
      </c>
      <c r="P19" s="861">
        <v>100</v>
      </c>
    </row>
    <row r="20" spans="1:16" s="746" customFormat="1" ht="18" customHeight="1">
      <c r="A20" s="860" t="s">
        <v>88</v>
      </c>
      <c r="B20" s="859">
        <v>47.61</v>
      </c>
      <c r="C20" s="859">
        <v>62.5</v>
      </c>
      <c r="D20" s="859">
        <v>74.650000000000006</v>
      </c>
      <c r="E20" s="859">
        <v>82.51</v>
      </c>
      <c r="F20" s="859">
        <v>89.92</v>
      </c>
      <c r="G20" s="859">
        <v>25.71</v>
      </c>
      <c r="H20" s="859">
        <v>39.53</v>
      </c>
      <c r="I20" s="859">
        <v>61.44</v>
      </c>
      <c r="J20" s="859">
        <v>78.23</v>
      </c>
      <c r="K20" s="859">
        <v>89.7</v>
      </c>
      <c r="L20" s="859">
        <v>100</v>
      </c>
      <c r="M20" s="859">
        <v>100</v>
      </c>
      <c r="N20" s="859">
        <v>100</v>
      </c>
      <c r="O20" s="859">
        <v>100</v>
      </c>
      <c r="P20" s="859">
        <v>0</v>
      </c>
    </row>
    <row r="21" spans="1:16" s="746" customFormat="1" ht="18" customHeight="1">
      <c r="A21" s="860" t="s">
        <v>89</v>
      </c>
      <c r="B21" s="859">
        <v>37.92</v>
      </c>
      <c r="C21" s="859">
        <v>55.3</v>
      </c>
      <c r="D21" s="859">
        <v>74.22</v>
      </c>
      <c r="E21" s="859">
        <v>83.03</v>
      </c>
      <c r="F21" s="859">
        <v>90.92</v>
      </c>
      <c r="G21" s="859">
        <v>25.22</v>
      </c>
      <c r="H21" s="859">
        <v>38.9</v>
      </c>
      <c r="I21" s="859">
        <v>60.63</v>
      </c>
      <c r="J21" s="859">
        <v>76.78</v>
      </c>
      <c r="K21" s="859">
        <v>89.03</v>
      </c>
      <c r="L21" s="859">
        <v>100</v>
      </c>
      <c r="M21" s="859">
        <v>100</v>
      </c>
      <c r="N21" s="859">
        <v>100</v>
      </c>
      <c r="O21" s="859">
        <v>100</v>
      </c>
      <c r="P21" s="859">
        <v>0</v>
      </c>
    </row>
    <row r="22" spans="1:16" s="746" customFormat="1" ht="18" customHeight="1">
      <c r="A22" s="860" t="s">
        <v>185</v>
      </c>
      <c r="B22" s="859">
        <v>42.14</v>
      </c>
      <c r="C22" s="859">
        <v>55.95</v>
      </c>
      <c r="D22" s="859">
        <v>71.09</v>
      </c>
      <c r="E22" s="859">
        <v>81.349999999999994</v>
      </c>
      <c r="F22" s="859">
        <v>89.95</v>
      </c>
      <c r="G22" s="859">
        <v>24.88</v>
      </c>
      <c r="H22" s="859">
        <v>38.43</v>
      </c>
      <c r="I22" s="859">
        <v>60.37</v>
      </c>
      <c r="J22" s="859">
        <v>76.55</v>
      </c>
      <c r="K22" s="859">
        <v>88.79</v>
      </c>
      <c r="L22" s="859">
        <v>100</v>
      </c>
      <c r="M22" s="859">
        <v>100</v>
      </c>
      <c r="N22" s="859">
        <v>100</v>
      </c>
      <c r="O22" s="859">
        <v>100</v>
      </c>
      <c r="P22" s="859">
        <v>0</v>
      </c>
    </row>
    <row r="23" spans="1:16" s="746" customFormat="1" ht="18" customHeight="1">
      <c r="A23" s="860" t="s">
        <v>240</v>
      </c>
      <c r="B23" s="859">
        <v>53.05</v>
      </c>
      <c r="C23" s="859">
        <v>0</v>
      </c>
      <c r="D23" s="859">
        <v>78.3</v>
      </c>
      <c r="E23" s="859">
        <v>85.04</v>
      </c>
      <c r="F23" s="859">
        <v>91.43</v>
      </c>
      <c r="G23" s="859">
        <v>24.68</v>
      </c>
      <c r="H23" s="859">
        <v>39.17</v>
      </c>
      <c r="I23" s="859">
        <v>61.86</v>
      </c>
      <c r="J23" s="859">
        <v>77.64</v>
      </c>
      <c r="K23" s="859">
        <v>89.2</v>
      </c>
      <c r="L23" s="859">
        <v>100</v>
      </c>
      <c r="M23" s="859">
        <v>100</v>
      </c>
      <c r="N23" s="859">
        <v>100</v>
      </c>
      <c r="O23" s="859">
        <v>100</v>
      </c>
      <c r="P23" s="859">
        <v>0</v>
      </c>
    </row>
    <row r="24" spans="1:16" s="746" customFormat="1" ht="15" customHeight="1">
      <c r="A24" s="1312" t="s">
        <v>1067</v>
      </c>
      <c r="B24" s="1312"/>
      <c r="C24" s="1312"/>
      <c r="D24" s="1312"/>
      <c r="E24" s="1312"/>
      <c r="F24" s="1312"/>
      <c r="G24" s="1312"/>
      <c r="H24" s="1312"/>
      <c r="I24" s="1312"/>
      <c r="J24" s="1312"/>
      <c r="K24" s="1312"/>
    </row>
    <row r="25" spans="1:16" s="746" customFormat="1" ht="13.5" customHeight="1">
      <c r="A25" s="1276" t="s">
        <v>353</v>
      </c>
      <c r="B25" s="1276"/>
      <c r="C25" s="1276"/>
      <c r="D25" s="1276"/>
      <c r="E25" s="1276"/>
      <c r="F25" s="1276"/>
      <c r="G25" s="1276"/>
      <c r="H25" s="1276"/>
      <c r="I25" s="1276"/>
      <c r="J25" s="1276"/>
      <c r="K25" s="1276"/>
    </row>
    <row r="26" spans="1:16" s="746" customFormat="1" ht="13.5" customHeight="1">
      <c r="A26" s="1276" t="s">
        <v>87</v>
      </c>
      <c r="B26" s="1276"/>
      <c r="C26" s="1276"/>
      <c r="D26" s="1276"/>
      <c r="E26" s="1276"/>
      <c r="F26" s="1276"/>
      <c r="G26" s="1276"/>
      <c r="H26" s="1276"/>
      <c r="I26" s="1276"/>
      <c r="J26" s="1276"/>
      <c r="K26" s="1276"/>
    </row>
    <row r="27" spans="1:16" s="746" customFormat="1" ht="28.35" customHeight="1"/>
  </sheetData>
  <mergeCells count="9">
    <mergeCell ref="A26:K26"/>
    <mergeCell ref="A1:K1"/>
    <mergeCell ref="B2:F2"/>
    <mergeCell ref="G2:K2"/>
    <mergeCell ref="L2:P2"/>
    <mergeCell ref="A4:P4"/>
    <mergeCell ref="A14:P14"/>
    <mergeCell ref="A24:K24"/>
    <mergeCell ref="A25:K25"/>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topLeftCell="E1" zoomScaleNormal="100" workbookViewId="0">
      <selection activeCell="G10" sqref="G10"/>
    </sheetView>
  </sheetViews>
  <sheetFormatPr defaultColWidth="9.140625" defaultRowHeight="15"/>
  <cols>
    <col min="1" max="8" width="14.5703125" style="742" bestFit="1" customWidth="1"/>
    <col min="9" max="9" width="8.85546875" style="742" bestFit="1" customWidth="1"/>
    <col min="10" max="10" width="10.28515625" style="742" customWidth="1"/>
    <col min="11" max="17" width="14.5703125" style="742" bestFit="1" customWidth="1"/>
    <col min="18" max="16384" width="9.140625" style="742"/>
  </cols>
  <sheetData>
    <row r="1" spans="1:17" ht="13.5" customHeight="1">
      <c r="A1" s="1255" t="s">
        <v>821</v>
      </c>
      <c r="B1" s="1255"/>
      <c r="C1" s="1255"/>
      <c r="D1" s="1255"/>
      <c r="E1" s="1255"/>
      <c r="F1" s="1255"/>
      <c r="G1" s="1255"/>
      <c r="H1" s="1255"/>
      <c r="I1" s="1255"/>
    </row>
    <row r="2" spans="1:17" s="746" customFormat="1" ht="88.5" customHeight="1">
      <c r="A2" s="797" t="s">
        <v>1092</v>
      </c>
      <c r="B2" s="797" t="s">
        <v>1091</v>
      </c>
      <c r="C2" s="797" t="s">
        <v>1090</v>
      </c>
      <c r="D2" s="797" t="s">
        <v>1089</v>
      </c>
      <c r="E2" s="797" t="s">
        <v>1088</v>
      </c>
      <c r="F2" s="797" t="s">
        <v>895</v>
      </c>
      <c r="G2" s="797" t="s">
        <v>1087</v>
      </c>
      <c r="H2" s="797" t="s">
        <v>1086</v>
      </c>
      <c r="I2" s="797" t="s">
        <v>1085</v>
      </c>
      <c r="J2" s="797" t="s">
        <v>1084</v>
      </c>
      <c r="K2" s="797" t="s">
        <v>1083</v>
      </c>
      <c r="L2" s="797" t="s">
        <v>1082</v>
      </c>
      <c r="M2" s="797" t="s">
        <v>1081</v>
      </c>
      <c r="N2" s="797" t="s">
        <v>1080</v>
      </c>
      <c r="O2" s="797" t="s">
        <v>1079</v>
      </c>
      <c r="P2" s="797" t="s">
        <v>1078</v>
      </c>
      <c r="Q2" s="797" t="s">
        <v>1077</v>
      </c>
    </row>
    <row r="3" spans="1:17" s="759" customFormat="1" ht="18" customHeight="1">
      <c r="A3" s="763" t="s">
        <v>0</v>
      </c>
      <c r="B3" s="882">
        <v>7934.1499999999987</v>
      </c>
      <c r="C3" s="774">
        <v>1634604</v>
      </c>
      <c r="D3" s="774">
        <v>470945.82244000002</v>
      </c>
      <c r="E3" s="849">
        <v>28.811003915321386</v>
      </c>
      <c r="F3" s="774">
        <v>1336676</v>
      </c>
      <c r="G3" s="774">
        <v>452379.78997236001</v>
      </c>
      <c r="H3" s="884">
        <v>33.843638246842168</v>
      </c>
      <c r="I3" s="774">
        <v>470945.24780000001</v>
      </c>
      <c r="J3" s="849">
        <v>99.999877981718356</v>
      </c>
      <c r="K3" s="774">
        <v>452380.05554865603</v>
      </c>
      <c r="L3" s="821">
        <v>100.00005870648995</v>
      </c>
      <c r="M3" s="765">
        <v>751.2053800000001</v>
      </c>
      <c r="N3" s="885">
        <v>0.15950993600664248</v>
      </c>
      <c r="O3" s="765">
        <v>86258</v>
      </c>
      <c r="P3" s="765">
        <v>452798</v>
      </c>
      <c r="Q3" s="761">
        <v>327.20999999999998</v>
      </c>
    </row>
    <row r="4" spans="1:17" s="759" customFormat="1" ht="18" customHeight="1">
      <c r="A4" s="763" t="s">
        <v>1</v>
      </c>
      <c r="B4" s="882">
        <v>4171.5</v>
      </c>
      <c r="C4" s="882">
        <v>822427</v>
      </c>
      <c r="D4" s="882">
        <v>205805.2</v>
      </c>
      <c r="E4" s="882">
        <v>25.024129801000001</v>
      </c>
      <c r="F4" s="882">
        <v>1088147</v>
      </c>
      <c r="G4" s="882">
        <v>212295</v>
      </c>
      <c r="H4" s="884">
        <v>19.509772117000001</v>
      </c>
      <c r="I4" s="882">
        <v>205805.3</v>
      </c>
      <c r="J4" s="884">
        <v>100.00004859000001</v>
      </c>
      <c r="K4" s="882">
        <v>212295</v>
      </c>
      <c r="L4" s="821">
        <v>100</v>
      </c>
      <c r="M4" s="882">
        <v>378.30059</v>
      </c>
      <c r="N4" s="883">
        <v>0.18381488400000001</v>
      </c>
      <c r="O4" s="882">
        <v>45361</v>
      </c>
      <c r="P4" s="882">
        <v>212484</v>
      </c>
      <c r="Q4" s="882">
        <v>344.29</v>
      </c>
    </row>
    <row r="5" spans="1:17" s="746" customFormat="1" ht="18" customHeight="1">
      <c r="A5" s="758" t="s">
        <v>83</v>
      </c>
      <c r="B5" s="881">
        <v>650.79999999999995</v>
      </c>
      <c r="C5" s="757">
        <v>134998</v>
      </c>
      <c r="D5" s="757">
        <v>34977.4</v>
      </c>
      <c r="E5" s="880">
        <v>25.909569031</v>
      </c>
      <c r="F5" s="757">
        <v>100766</v>
      </c>
      <c r="G5" s="757">
        <v>33966</v>
      </c>
      <c r="H5" s="879">
        <v>33.707798265000001</v>
      </c>
      <c r="I5" s="757">
        <v>34977.4</v>
      </c>
      <c r="J5" s="879">
        <v>100</v>
      </c>
      <c r="K5" s="757">
        <v>33966</v>
      </c>
      <c r="L5" s="818">
        <v>100</v>
      </c>
      <c r="M5" s="757">
        <v>38.299999999999997</v>
      </c>
      <c r="N5" s="878">
        <v>0.1094992766757964</v>
      </c>
      <c r="O5" s="757">
        <v>6090</v>
      </c>
      <c r="P5" s="757">
        <v>34010</v>
      </c>
      <c r="Q5" s="757">
        <v>330.08</v>
      </c>
    </row>
    <row r="6" spans="1:17" s="746" customFormat="1" ht="18" customHeight="1">
      <c r="A6" s="875">
        <v>44682</v>
      </c>
      <c r="B6" s="877">
        <v>647.5</v>
      </c>
      <c r="C6" s="769">
        <v>97891</v>
      </c>
      <c r="D6" s="769">
        <v>26179.1</v>
      </c>
      <c r="E6" s="842">
        <v>26.743112236999998</v>
      </c>
      <c r="F6" s="769">
        <v>163770</v>
      </c>
      <c r="G6" s="769">
        <v>26828</v>
      </c>
      <c r="H6" s="874">
        <v>16.381510655</v>
      </c>
      <c r="I6" s="769">
        <v>26179.1</v>
      </c>
      <c r="J6" s="874">
        <v>100</v>
      </c>
      <c r="K6" s="876">
        <v>26828</v>
      </c>
      <c r="L6" s="842">
        <v>100</v>
      </c>
      <c r="M6" s="769">
        <v>27.7</v>
      </c>
      <c r="N6" s="841">
        <v>0.10580959620460596</v>
      </c>
      <c r="O6" s="769">
        <v>6358</v>
      </c>
      <c r="P6" s="769">
        <v>26851</v>
      </c>
      <c r="Q6" s="769">
        <v>332.61</v>
      </c>
    </row>
    <row r="7" spans="1:17" s="746" customFormat="1" ht="18" customHeight="1">
      <c r="A7" s="875">
        <v>44713</v>
      </c>
      <c r="B7" s="877">
        <v>541.4</v>
      </c>
      <c r="C7" s="769">
        <v>87889</v>
      </c>
      <c r="D7" s="769">
        <v>22523</v>
      </c>
      <c r="E7" s="842">
        <v>25.62664269703831</v>
      </c>
      <c r="F7" s="769">
        <v>146798</v>
      </c>
      <c r="G7" s="769">
        <v>22161</v>
      </c>
      <c r="H7" s="874">
        <v>15.096254717366723</v>
      </c>
      <c r="I7" s="769">
        <v>22523</v>
      </c>
      <c r="J7" s="874">
        <v>100</v>
      </c>
      <c r="K7" s="876">
        <v>22161</v>
      </c>
      <c r="L7" s="842">
        <v>100</v>
      </c>
      <c r="M7" s="769">
        <v>85.400589999999994</v>
      </c>
      <c r="N7" s="841">
        <v>0.37917058118367886</v>
      </c>
      <c r="O7" s="769">
        <v>4799</v>
      </c>
      <c r="P7" s="769">
        <v>22177</v>
      </c>
      <c r="Q7" s="769">
        <v>335.1</v>
      </c>
    </row>
    <row r="8" spans="1:17" s="746" customFormat="1" ht="18" customHeight="1">
      <c r="A8" s="875" t="s">
        <v>88</v>
      </c>
      <c r="B8" s="769">
        <v>480.1</v>
      </c>
      <c r="C8" s="769">
        <v>85008</v>
      </c>
      <c r="D8" s="769">
        <v>21697.8</v>
      </c>
      <c r="E8" s="769">
        <v>25.524421231000002</v>
      </c>
      <c r="F8" s="769">
        <v>140348</v>
      </c>
      <c r="G8" s="769">
        <v>24121</v>
      </c>
      <c r="H8" s="842">
        <v>17.186564825000001</v>
      </c>
      <c r="I8" s="769">
        <v>21697.8</v>
      </c>
      <c r="J8" s="874">
        <v>100</v>
      </c>
      <c r="K8" s="769">
        <v>24121</v>
      </c>
      <c r="L8" s="842">
        <v>100</v>
      </c>
      <c r="M8" s="769">
        <v>64.400000000000006</v>
      </c>
      <c r="N8" s="841">
        <v>0.29680428399999997</v>
      </c>
      <c r="O8" s="769">
        <v>5085</v>
      </c>
      <c r="P8" s="769">
        <v>24141</v>
      </c>
      <c r="Q8" s="769">
        <v>337.69</v>
      </c>
    </row>
    <row r="9" spans="1:17" s="746" customFormat="1" ht="18" customHeight="1">
      <c r="A9" s="875">
        <v>44774</v>
      </c>
      <c r="B9" s="769">
        <v>578.6</v>
      </c>
      <c r="C9" s="769">
        <v>141816</v>
      </c>
      <c r="D9" s="769">
        <v>33568.5</v>
      </c>
      <c r="E9" s="769">
        <v>23.670460315</v>
      </c>
      <c r="F9" s="769">
        <v>191122</v>
      </c>
      <c r="G9" s="769">
        <v>34524</v>
      </c>
      <c r="H9" s="842">
        <v>18.063854501000002</v>
      </c>
      <c r="I9" s="769">
        <v>33568.5</v>
      </c>
      <c r="J9" s="874">
        <v>100</v>
      </c>
      <c r="K9" s="769">
        <v>34524</v>
      </c>
      <c r="L9" s="842">
        <v>100</v>
      </c>
      <c r="M9" s="769">
        <v>65.8</v>
      </c>
      <c r="N9" s="841">
        <v>0.196017099</v>
      </c>
      <c r="O9" s="769">
        <v>6997</v>
      </c>
      <c r="P9" s="769">
        <v>34555</v>
      </c>
      <c r="Q9" s="769">
        <v>340.09</v>
      </c>
    </row>
    <row r="10" spans="1:17" s="746" customFormat="1" ht="18" customHeight="1">
      <c r="A10" s="875">
        <v>44805</v>
      </c>
      <c r="B10" s="769">
        <v>725.8</v>
      </c>
      <c r="C10" s="769">
        <v>166189</v>
      </c>
      <c r="D10" s="769">
        <v>41229.800000000003</v>
      </c>
      <c r="E10" s="769">
        <v>24.808982543999999</v>
      </c>
      <c r="F10" s="769">
        <v>223857</v>
      </c>
      <c r="G10" s="769">
        <v>43814</v>
      </c>
      <c r="H10" s="842">
        <v>19.572316255</v>
      </c>
      <c r="I10" s="769">
        <v>41229.800000000003</v>
      </c>
      <c r="J10" s="874">
        <v>100</v>
      </c>
      <c r="K10" s="769">
        <v>43814</v>
      </c>
      <c r="L10" s="842">
        <v>100</v>
      </c>
      <c r="M10" s="769">
        <v>45.5</v>
      </c>
      <c r="N10" s="841">
        <v>0.110357072</v>
      </c>
      <c r="O10" s="769">
        <v>9683</v>
      </c>
      <c r="P10" s="769">
        <v>43844</v>
      </c>
      <c r="Q10" s="769">
        <v>342.32</v>
      </c>
    </row>
    <row r="11" spans="1:17" s="746" customFormat="1" ht="18" customHeight="1">
      <c r="A11" s="875">
        <v>44835</v>
      </c>
      <c r="B11" s="769">
        <v>547.29999999999995</v>
      </c>
      <c r="C11" s="769">
        <v>108636</v>
      </c>
      <c r="D11" s="769">
        <v>25629.599999999999</v>
      </c>
      <c r="E11" s="769">
        <v>23.592179388000002</v>
      </c>
      <c r="F11" s="769">
        <v>121486</v>
      </c>
      <c r="G11" s="769">
        <v>26881</v>
      </c>
      <c r="H11" s="842">
        <v>22.126829429000001</v>
      </c>
      <c r="I11" s="769">
        <v>25629.7</v>
      </c>
      <c r="J11" s="874">
        <v>100.000390174</v>
      </c>
      <c r="K11" s="769">
        <v>26881</v>
      </c>
      <c r="L11" s="842">
        <v>100</v>
      </c>
      <c r="M11" s="769">
        <v>51.2</v>
      </c>
      <c r="N11" s="841">
        <v>0.19976823799999999</v>
      </c>
      <c r="O11" s="769">
        <v>6349</v>
      </c>
      <c r="P11" s="769">
        <v>26906</v>
      </c>
      <c r="Q11" s="769">
        <v>344.29</v>
      </c>
    </row>
    <row r="12" spans="1:17" s="746" customFormat="1" ht="15" customHeight="1">
      <c r="A12" s="1276" t="s">
        <v>353</v>
      </c>
      <c r="B12" s="1276"/>
      <c r="C12" s="1276"/>
      <c r="D12" s="1276"/>
    </row>
    <row r="13" spans="1:17" s="746" customFormat="1" ht="13.5" customHeight="1">
      <c r="A13" s="1276" t="s">
        <v>923</v>
      </c>
      <c r="B13" s="1276"/>
      <c r="C13" s="1276"/>
      <c r="D13" s="1276"/>
    </row>
    <row r="14" spans="1:17" s="746" customFormat="1" ht="28.35" customHeight="1"/>
    <row r="15" spans="1:17">
      <c r="B15" s="767"/>
      <c r="C15" s="767"/>
      <c r="D15" s="767"/>
      <c r="E15" s="767"/>
      <c r="F15" s="767"/>
      <c r="G15" s="767"/>
      <c r="H15" s="767"/>
      <c r="I15" s="767"/>
      <c r="J15" s="767"/>
      <c r="K15" s="767"/>
      <c r="L15" s="767"/>
      <c r="M15" s="767"/>
      <c r="N15" s="767"/>
      <c r="O15" s="767"/>
      <c r="P15" s="767"/>
      <c r="Q15" s="767"/>
    </row>
  </sheetData>
  <mergeCells count="3">
    <mergeCell ref="A1:I1"/>
    <mergeCell ref="A12:D12"/>
    <mergeCell ref="A13:D1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topLeftCell="F1" zoomScaleNormal="100" workbookViewId="0">
      <selection activeCell="G10" sqref="G10"/>
    </sheetView>
  </sheetViews>
  <sheetFormatPr defaultColWidth="9.140625" defaultRowHeight="15"/>
  <cols>
    <col min="1" max="8" width="14.5703125" style="742" bestFit="1" customWidth="1"/>
    <col min="9" max="9" width="11.140625" style="742" bestFit="1" customWidth="1"/>
    <col min="10" max="10" width="18.42578125" style="742" bestFit="1" customWidth="1"/>
    <col min="11" max="17" width="14.5703125" style="742" bestFit="1" customWidth="1"/>
    <col min="18" max="18" width="4.5703125" style="742" bestFit="1" customWidth="1"/>
    <col min="19" max="16384" width="9.140625" style="742"/>
  </cols>
  <sheetData>
    <row r="1" spans="1:17" ht="18" customHeight="1">
      <c r="A1" s="1248" t="s">
        <v>1095</v>
      </c>
      <c r="B1" s="1248"/>
      <c r="C1" s="1248"/>
      <c r="D1" s="1248"/>
      <c r="E1" s="1248"/>
      <c r="F1" s="1248"/>
      <c r="G1" s="1248"/>
      <c r="H1" s="1248"/>
      <c r="I1" s="1248"/>
    </row>
    <row r="2" spans="1:17" s="746" customFormat="1" ht="93" customHeight="1">
      <c r="A2" s="797" t="s">
        <v>1092</v>
      </c>
      <c r="B2" s="797" t="s">
        <v>1091</v>
      </c>
      <c r="C2" s="797" t="s">
        <v>1090</v>
      </c>
      <c r="D2" s="797" t="s">
        <v>1089</v>
      </c>
      <c r="E2" s="797" t="s">
        <v>1088</v>
      </c>
      <c r="F2" s="797" t="s">
        <v>895</v>
      </c>
      <c r="G2" s="797" t="s">
        <v>1094</v>
      </c>
      <c r="H2" s="797" t="s">
        <v>1086</v>
      </c>
      <c r="I2" s="797" t="s">
        <v>1085</v>
      </c>
      <c r="J2" s="797" t="s">
        <v>1084</v>
      </c>
      <c r="K2" s="797" t="s">
        <v>1083</v>
      </c>
      <c r="L2" s="797" t="s">
        <v>1082</v>
      </c>
      <c r="M2" s="797" t="s">
        <v>1081</v>
      </c>
      <c r="N2" s="797" t="s">
        <v>1080</v>
      </c>
      <c r="O2" s="797" t="s">
        <v>1079</v>
      </c>
      <c r="P2" s="797" t="s">
        <v>1078</v>
      </c>
      <c r="Q2" s="797" t="s">
        <v>1077</v>
      </c>
    </row>
    <row r="3" spans="1:17" s="759" customFormat="1" ht="18" customHeight="1">
      <c r="A3" s="763" t="s">
        <v>0</v>
      </c>
      <c r="B3" s="882">
        <v>68275.75477</v>
      </c>
      <c r="C3" s="774">
        <v>9724636.7170000002</v>
      </c>
      <c r="D3" s="774">
        <v>1701158.176</v>
      </c>
      <c r="E3" s="821">
        <v>17.493282529999998</v>
      </c>
      <c r="F3" s="783">
        <v>17955793.390000001</v>
      </c>
      <c r="G3" s="774">
        <v>3827570.9670000002</v>
      </c>
      <c r="H3" s="821">
        <v>21.316635160000001</v>
      </c>
      <c r="I3" s="774">
        <v>1702607.5390000001</v>
      </c>
      <c r="J3" s="826">
        <v>100</v>
      </c>
      <c r="K3" s="774">
        <v>3826063.398</v>
      </c>
      <c r="L3" s="821">
        <v>100</v>
      </c>
      <c r="M3" s="882">
        <v>2023.7532799999999</v>
      </c>
      <c r="N3" s="884">
        <v>0.118861995</v>
      </c>
      <c r="O3" s="774">
        <v>931720.25399999996</v>
      </c>
      <c r="P3" s="774">
        <v>3827570.969</v>
      </c>
      <c r="Q3" s="765">
        <v>467.72</v>
      </c>
    </row>
    <row r="4" spans="1:17" s="759" customFormat="1" ht="18" customHeight="1">
      <c r="A4" s="823" t="s">
        <v>1</v>
      </c>
      <c r="B4" s="886">
        <v>34577</v>
      </c>
      <c r="C4" s="886">
        <v>4617817.534</v>
      </c>
      <c r="D4" s="886">
        <v>889594.08649999998</v>
      </c>
      <c r="E4" s="887">
        <v>19.26438366</v>
      </c>
      <c r="F4" s="886">
        <v>8602738.2060000002</v>
      </c>
      <c r="G4" s="886">
        <v>2039645.4369999999</v>
      </c>
      <c r="H4" s="887">
        <v>23.709258479999999</v>
      </c>
      <c r="I4" s="886">
        <v>888581.27910000004</v>
      </c>
      <c r="J4" s="887">
        <v>100</v>
      </c>
      <c r="K4" s="886">
        <v>2038818.615</v>
      </c>
      <c r="L4" s="887">
        <v>100</v>
      </c>
      <c r="M4" s="886">
        <v>1012.80723</v>
      </c>
      <c r="N4" s="887">
        <v>0.113980257</v>
      </c>
      <c r="O4" s="886">
        <v>539653.03130000003</v>
      </c>
      <c r="P4" s="886">
        <v>2039645.4369999999</v>
      </c>
      <c r="Q4" s="886">
        <v>515.28</v>
      </c>
    </row>
    <row r="5" spans="1:17" s="746" customFormat="1" ht="18" customHeight="1">
      <c r="A5" s="770" t="s">
        <v>83</v>
      </c>
      <c r="B5" s="876">
        <v>5450.7986300000002</v>
      </c>
      <c r="C5" s="800">
        <v>786292.67500000005</v>
      </c>
      <c r="D5" s="800">
        <v>141345.2096</v>
      </c>
      <c r="E5" s="817">
        <v>17.976157489999999</v>
      </c>
      <c r="F5" s="800">
        <v>1400290.969</v>
      </c>
      <c r="G5" s="800">
        <v>323291.41930000001</v>
      </c>
      <c r="H5" s="817">
        <v>23.087445859999999</v>
      </c>
      <c r="I5" s="800">
        <v>141194.62640000001</v>
      </c>
      <c r="J5" s="824">
        <v>100</v>
      </c>
      <c r="K5" s="800">
        <v>323067.80489999999</v>
      </c>
      <c r="L5" s="817">
        <v>100</v>
      </c>
      <c r="M5" s="876">
        <v>150.58322999999999</v>
      </c>
      <c r="N5" s="874">
        <v>0.106649406</v>
      </c>
      <c r="O5" s="769">
        <v>85076.26</v>
      </c>
      <c r="P5" s="800">
        <v>323291.41930000001</v>
      </c>
      <c r="Q5" s="769">
        <v>475.09</v>
      </c>
    </row>
    <row r="6" spans="1:17" s="746" customFormat="1" ht="18" customHeight="1">
      <c r="A6" s="770" t="s">
        <v>84</v>
      </c>
      <c r="B6" s="876">
        <v>5593.5696699999999</v>
      </c>
      <c r="C6" s="800">
        <v>629355.07259999996</v>
      </c>
      <c r="D6" s="800">
        <v>115139.5536</v>
      </c>
      <c r="E6" s="817">
        <v>18.29484794</v>
      </c>
      <c r="F6" s="800">
        <v>1281889.0109999999</v>
      </c>
      <c r="G6" s="800">
        <v>284368.84940000001</v>
      </c>
      <c r="H6" s="817">
        <v>22.183578059999999</v>
      </c>
      <c r="I6" s="800">
        <v>115034.0171</v>
      </c>
      <c r="J6" s="824">
        <v>100</v>
      </c>
      <c r="K6" s="800">
        <v>284255.32579999999</v>
      </c>
      <c r="L6" s="817">
        <v>100</v>
      </c>
      <c r="M6" s="876">
        <v>105.53651000000001</v>
      </c>
      <c r="N6" s="874">
        <v>9.1743740000000004E-2</v>
      </c>
      <c r="O6" s="769">
        <v>80583.621310000002</v>
      </c>
      <c r="P6" s="800">
        <v>284368.84940000001</v>
      </c>
      <c r="Q6" s="769">
        <v>479.49</v>
      </c>
    </row>
    <row r="7" spans="1:17" s="746" customFormat="1" ht="18" customHeight="1">
      <c r="A7" s="770" t="s">
        <v>85</v>
      </c>
      <c r="B7" s="876">
        <v>4695</v>
      </c>
      <c r="C7" s="800">
        <v>564462.13879999996</v>
      </c>
      <c r="D7" s="800">
        <v>109263.553</v>
      </c>
      <c r="E7" s="817">
        <v>19.357109269999999</v>
      </c>
      <c r="F7" s="800">
        <v>1120161.709</v>
      </c>
      <c r="G7" s="800">
        <v>268652.00429999997</v>
      </c>
      <c r="H7" s="817">
        <v>23.983323309999999</v>
      </c>
      <c r="I7" s="800">
        <v>109084.2055</v>
      </c>
      <c r="J7" s="824">
        <v>100</v>
      </c>
      <c r="K7" s="800">
        <v>268567.51390000002</v>
      </c>
      <c r="L7" s="817">
        <v>100</v>
      </c>
      <c r="M7" s="876">
        <v>179.3475</v>
      </c>
      <c r="N7" s="874">
        <v>0.16441197799999999</v>
      </c>
      <c r="O7" s="769">
        <v>78935.23</v>
      </c>
      <c r="P7" s="800">
        <v>268652.00429999997</v>
      </c>
      <c r="Q7" s="769">
        <v>486.62</v>
      </c>
    </row>
    <row r="8" spans="1:17" s="746" customFormat="1" ht="18" customHeight="1">
      <c r="A8" s="770" t="s">
        <v>88</v>
      </c>
      <c r="B8" s="876">
        <v>4192</v>
      </c>
      <c r="C8" s="800">
        <v>493735.4731</v>
      </c>
      <c r="D8" s="800">
        <v>101770.37639999999</v>
      </c>
      <c r="E8" s="817">
        <v>20.61232824</v>
      </c>
      <c r="F8" s="800">
        <v>1024661.853</v>
      </c>
      <c r="G8" s="800">
        <v>245013.68100000001</v>
      </c>
      <c r="H8" s="817">
        <v>23.911662199999999</v>
      </c>
      <c r="I8" s="800">
        <v>101669.1529</v>
      </c>
      <c r="J8" s="824">
        <v>100</v>
      </c>
      <c r="K8" s="800">
        <v>244953.86739999999</v>
      </c>
      <c r="L8" s="817">
        <v>100</v>
      </c>
      <c r="M8" s="876">
        <v>101.22349</v>
      </c>
      <c r="N8" s="874">
        <v>9.9561653999999999E-2</v>
      </c>
      <c r="O8" s="769">
        <v>52078.8</v>
      </c>
      <c r="P8" s="800">
        <v>245013.68100000001</v>
      </c>
      <c r="Q8" s="769">
        <v>493.55</v>
      </c>
    </row>
    <row r="9" spans="1:17" s="746" customFormat="1" ht="18" customHeight="1">
      <c r="A9" s="770" t="s">
        <v>89</v>
      </c>
      <c r="B9" s="876">
        <v>4889</v>
      </c>
      <c r="C9" s="800">
        <v>747754.74459999998</v>
      </c>
      <c r="D9" s="800">
        <v>148875.99470000001</v>
      </c>
      <c r="E9" s="817">
        <v>19.909735879999999</v>
      </c>
      <c r="F9" s="800">
        <v>1274048.6629999999</v>
      </c>
      <c r="G9" s="800">
        <v>316074.11119999998</v>
      </c>
      <c r="H9" s="817">
        <v>24.80863725</v>
      </c>
      <c r="I9" s="800">
        <v>148639.84899999999</v>
      </c>
      <c r="J9" s="824">
        <v>100</v>
      </c>
      <c r="K9" s="800">
        <v>315952.15960000001</v>
      </c>
      <c r="L9" s="817">
        <v>100</v>
      </c>
      <c r="M9" s="876">
        <v>236.14571000000001</v>
      </c>
      <c r="N9" s="874">
        <v>0.15887106400000001</v>
      </c>
      <c r="O9" s="769">
        <v>74354.240000000005</v>
      </c>
      <c r="P9" s="800">
        <v>316074.11119999998</v>
      </c>
      <c r="Q9" s="769">
        <v>504.63</v>
      </c>
    </row>
    <row r="10" spans="1:17" s="746" customFormat="1" ht="18" customHeight="1">
      <c r="A10" s="770" t="s">
        <v>185</v>
      </c>
      <c r="B10" s="876">
        <v>5720</v>
      </c>
      <c r="C10" s="800">
        <v>844347.51020000002</v>
      </c>
      <c r="D10" s="800">
        <v>163089.20619999999</v>
      </c>
      <c r="E10" s="817">
        <v>19.3154127</v>
      </c>
      <c r="F10" s="800">
        <v>1476101.0919999999</v>
      </c>
      <c r="G10" s="800">
        <v>359192.55239999999</v>
      </c>
      <c r="H10" s="817">
        <v>24.333872150000001</v>
      </c>
      <c r="I10" s="800">
        <v>162946.8315</v>
      </c>
      <c r="J10" s="824">
        <v>100</v>
      </c>
      <c r="K10" s="800">
        <v>359049.64600000001</v>
      </c>
      <c r="L10" s="817">
        <v>100</v>
      </c>
      <c r="M10" s="876">
        <v>142.37467000000001</v>
      </c>
      <c r="N10" s="874">
        <v>8.7374924000000007E-2</v>
      </c>
      <c r="O10" s="769">
        <v>105903.81</v>
      </c>
      <c r="P10" s="800">
        <v>359192.55239999999</v>
      </c>
      <c r="Q10" s="769">
        <v>510.08</v>
      </c>
    </row>
    <row r="11" spans="1:17" s="746" customFormat="1" ht="18" customHeight="1">
      <c r="A11" s="770" t="s">
        <v>240</v>
      </c>
      <c r="B11" s="876">
        <v>4036</v>
      </c>
      <c r="C11" s="800">
        <v>551869.91929999995</v>
      </c>
      <c r="D11" s="800">
        <v>110110.1931</v>
      </c>
      <c r="E11" s="817">
        <v>19.952200550000001</v>
      </c>
      <c r="F11" s="800">
        <v>1025584.91</v>
      </c>
      <c r="G11" s="800">
        <v>243052.8199</v>
      </c>
      <c r="H11" s="817">
        <v>23.69894657</v>
      </c>
      <c r="I11" s="800">
        <v>110012.5969</v>
      </c>
      <c r="J11" s="824">
        <v>100</v>
      </c>
      <c r="K11" s="800">
        <v>242972.29730000001</v>
      </c>
      <c r="L11" s="817">
        <v>100</v>
      </c>
      <c r="M11" s="876">
        <v>97.596119999999999</v>
      </c>
      <c r="N11" s="874">
        <v>8.8713585999999997E-2</v>
      </c>
      <c r="O11" s="769">
        <v>62721.07</v>
      </c>
      <c r="P11" s="800">
        <v>243052.8199</v>
      </c>
      <c r="Q11" s="769">
        <v>515.28</v>
      </c>
    </row>
    <row r="12" spans="1:17" s="746" customFormat="1" ht="15" customHeight="1">
      <c r="A12" s="1248" t="s">
        <v>1093</v>
      </c>
      <c r="B12" s="1248"/>
      <c r="C12" s="1248"/>
      <c r="D12" s="1248"/>
      <c r="E12" s="1248"/>
      <c r="F12" s="1248"/>
      <c r="G12" s="1248"/>
    </row>
    <row r="13" spans="1:17" s="746" customFormat="1" ht="13.5" customHeight="1">
      <c r="A13" s="1248" t="s">
        <v>353</v>
      </c>
      <c r="B13" s="1248"/>
      <c r="C13" s="1248"/>
      <c r="D13" s="1248"/>
      <c r="E13" s="1248"/>
      <c r="F13" s="1248"/>
      <c r="G13" s="1248"/>
    </row>
    <row r="14" spans="1:17" s="746" customFormat="1" ht="13.5" customHeight="1">
      <c r="A14" s="1248" t="s">
        <v>927</v>
      </c>
      <c r="B14" s="1248"/>
      <c r="C14" s="1248"/>
      <c r="D14" s="1248"/>
      <c r="E14" s="1248"/>
      <c r="F14" s="1248"/>
      <c r="G14" s="1248"/>
    </row>
    <row r="15" spans="1:17" s="746" customFormat="1" ht="26.85" customHeight="1"/>
    <row r="17" spans="2:6">
      <c r="B17" s="767"/>
      <c r="C17" s="767"/>
      <c r="D17" s="767"/>
      <c r="E17" s="767"/>
      <c r="F17" s="767"/>
    </row>
  </sheetData>
  <mergeCells count="4">
    <mergeCell ref="A1:I1"/>
    <mergeCell ref="A12:G12"/>
    <mergeCell ref="A13:G13"/>
    <mergeCell ref="A14:G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zoomScaleNormal="100" workbookViewId="0">
      <selection activeCell="G10" sqref="G10"/>
    </sheetView>
  </sheetViews>
  <sheetFormatPr defaultColWidth="9.140625" defaultRowHeight="15"/>
  <cols>
    <col min="1" max="15" width="14.5703125" style="742" bestFit="1" customWidth="1"/>
    <col min="16" max="16" width="4.5703125" style="742" bestFit="1" customWidth="1"/>
    <col min="17" max="16384" width="9.140625" style="742"/>
  </cols>
  <sheetData>
    <row r="1" spans="1:15" ht="14.25" customHeight="1">
      <c r="A1" s="1080" t="s">
        <v>1099</v>
      </c>
      <c r="B1" s="1080"/>
      <c r="C1" s="1080"/>
    </row>
    <row r="2" spans="1:15" s="746" customFormat="1" ht="71.25" customHeight="1">
      <c r="A2" s="797" t="s">
        <v>1098</v>
      </c>
      <c r="B2" s="797" t="s">
        <v>1091</v>
      </c>
      <c r="C2" s="797" t="s">
        <v>877</v>
      </c>
      <c r="D2" s="797" t="s">
        <v>1089</v>
      </c>
      <c r="E2" s="797" t="s">
        <v>1088</v>
      </c>
      <c r="F2" s="797" t="s">
        <v>895</v>
      </c>
      <c r="G2" s="797" t="s">
        <v>1097</v>
      </c>
      <c r="H2" s="797" t="s">
        <v>1086</v>
      </c>
      <c r="I2" s="797" t="s">
        <v>1085</v>
      </c>
      <c r="J2" s="797" t="s">
        <v>1084</v>
      </c>
      <c r="K2" s="797" t="s">
        <v>1083</v>
      </c>
      <c r="L2" s="797" t="s">
        <v>1082</v>
      </c>
      <c r="M2" s="797" t="s">
        <v>1079</v>
      </c>
      <c r="N2" s="797" t="s">
        <v>1078</v>
      </c>
      <c r="O2" s="797" t="s">
        <v>1096</v>
      </c>
    </row>
    <row r="3" spans="1:15" s="746" customFormat="1" ht="18" customHeight="1">
      <c r="A3" s="897" t="s">
        <v>0</v>
      </c>
      <c r="B3" s="899">
        <v>0</v>
      </c>
      <c r="C3" s="898">
        <v>0</v>
      </c>
      <c r="D3" s="898">
        <v>0</v>
      </c>
      <c r="E3" s="900">
        <v>0</v>
      </c>
      <c r="F3" s="898">
        <v>0</v>
      </c>
      <c r="G3" s="898">
        <v>0</v>
      </c>
      <c r="H3" s="900">
        <v>0</v>
      </c>
      <c r="I3" s="898">
        <v>0</v>
      </c>
      <c r="J3" s="900">
        <v>0</v>
      </c>
      <c r="K3" s="898">
        <v>0</v>
      </c>
      <c r="L3" s="899">
        <v>0</v>
      </c>
      <c r="M3" s="898">
        <v>0</v>
      </c>
      <c r="N3" s="898">
        <v>0</v>
      </c>
      <c r="O3" s="898">
        <v>0</v>
      </c>
    </row>
    <row r="4" spans="1:15" s="746" customFormat="1" ht="18" customHeight="1">
      <c r="A4" s="897" t="s">
        <v>1</v>
      </c>
      <c r="B4" s="895">
        <v>0</v>
      </c>
      <c r="C4" s="894">
        <v>0</v>
      </c>
      <c r="D4" s="894">
        <v>0</v>
      </c>
      <c r="E4" s="896">
        <v>0</v>
      </c>
      <c r="F4" s="894">
        <v>0</v>
      </c>
      <c r="G4" s="894">
        <v>0</v>
      </c>
      <c r="H4" s="896">
        <v>0</v>
      </c>
      <c r="I4" s="894">
        <v>0</v>
      </c>
      <c r="J4" s="896">
        <v>0</v>
      </c>
      <c r="K4" s="894">
        <v>0</v>
      </c>
      <c r="L4" s="895">
        <v>0</v>
      </c>
      <c r="M4" s="894">
        <v>0</v>
      </c>
      <c r="N4" s="894">
        <v>0</v>
      </c>
      <c r="O4" s="894">
        <v>0</v>
      </c>
    </row>
    <row r="5" spans="1:15" s="746" customFormat="1" ht="18" customHeight="1">
      <c r="A5" s="819" t="s">
        <v>83</v>
      </c>
      <c r="B5" s="892">
        <v>0</v>
      </c>
      <c r="C5" s="891">
        <v>0</v>
      </c>
      <c r="D5" s="891">
        <v>0</v>
      </c>
      <c r="E5" s="893">
        <v>0</v>
      </c>
      <c r="F5" s="891">
        <v>0</v>
      </c>
      <c r="G5" s="891">
        <v>0</v>
      </c>
      <c r="H5" s="893">
        <v>0</v>
      </c>
      <c r="I5" s="891">
        <v>0</v>
      </c>
      <c r="J5" s="893">
        <v>0</v>
      </c>
      <c r="K5" s="891">
        <v>0</v>
      </c>
      <c r="L5" s="892">
        <v>0</v>
      </c>
      <c r="M5" s="891">
        <v>0</v>
      </c>
      <c r="N5" s="891">
        <v>0</v>
      </c>
      <c r="O5" s="891">
        <v>0</v>
      </c>
    </row>
    <row r="6" spans="1:15" s="746" customFormat="1" ht="18" customHeight="1">
      <c r="A6" s="770" t="s">
        <v>84</v>
      </c>
      <c r="B6" s="889">
        <v>0</v>
      </c>
      <c r="C6" s="888">
        <v>0</v>
      </c>
      <c r="D6" s="888">
        <v>0</v>
      </c>
      <c r="E6" s="890">
        <v>0</v>
      </c>
      <c r="F6" s="888">
        <v>0</v>
      </c>
      <c r="G6" s="888">
        <v>0</v>
      </c>
      <c r="H6" s="890">
        <v>0</v>
      </c>
      <c r="I6" s="888">
        <v>0</v>
      </c>
      <c r="J6" s="890">
        <v>0</v>
      </c>
      <c r="K6" s="888">
        <v>0</v>
      </c>
      <c r="L6" s="889">
        <v>0</v>
      </c>
      <c r="M6" s="888">
        <v>0</v>
      </c>
      <c r="N6" s="888">
        <v>0</v>
      </c>
      <c r="O6" s="888">
        <v>0</v>
      </c>
    </row>
    <row r="7" spans="1:15" s="746" customFormat="1" ht="18" customHeight="1">
      <c r="A7" s="770" t="s">
        <v>85</v>
      </c>
      <c r="B7" s="889">
        <v>0</v>
      </c>
      <c r="C7" s="888">
        <v>0</v>
      </c>
      <c r="D7" s="888">
        <v>0</v>
      </c>
      <c r="E7" s="890">
        <v>0</v>
      </c>
      <c r="F7" s="888">
        <v>0</v>
      </c>
      <c r="G7" s="888">
        <v>0</v>
      </c>
      <c r="H7" s="890">
        <v>0</v>
      </c>
      <c r="I7" s="888">
        <v>0</v>
      </c>
      <c r="J7" s="890">
        <v>0</v>
      </c>
      <c r="K7" s="888">
        <v>0</v>
      </c>
      <c r="L7" s="889">
        <v>0</v>
      </c>
      <c r="M7" s="888">
        <v>0</v>
      </c>
      <c r="N7" s="888">
        <v>0</v>
      </c>
      <c r="O7" s="888">
        <v>0</v>
      </c>
    </row>
    <row r="8" spans="1:15" s="746" customFormat="1" ht="18" customHeight="1">
      <c r="A8" s="770" t="s">
        <v>88</v>
      </c>
      <c r="B8" s="889">
        <v>0</v>
      </c>
      <c r="C8" s="888">
        <v>0</v>
      </c>
      <c r="D8" s="888">
        <v>0</v>
      </c>
      <c r="E8" s="890">
        <v>0</v>
      </c>
      <c r="F8" s="888">
        <v>0</v>
      </c>
      <c r="G8" s="888">
        <v>0</v>
      </c>
      <c r="H8" s="890">
        <v>0</v>
      </c>
      <c r="I8" s="888">
        <v>0</v>
      </c>
      <c r="J8" s="890">
        <v>0</v>
      </c>
      <c r="K8" s="888">
        <v>0</v>
      </c>
      <c r="L8" s="889">
        <v>0</v>
      </c>
      <c r="M8" s="888">
        <v>0</v>
      </c>
      <c r="N8" s="888">
        <v>0</v>
      </c>
      <c r="O8" s="888">
        <v>0</v>
      </c>
    </row>
    <row r="9" spans="1:15" s="746" customFormat="1" ht="18" customHeight="1">
      <c r="A9" s="770" t="s">
        <v>89</v>
      </c>
      <c r="B9" s="889">
        <v>0</v>
      </c>
      <c r="C9" s="888">
        <v>0</v>
      </c>
      <c r="D9" s="888">
        <v>0</v>
      </c>
      <c r="E9" s="890">
        <v>0</v>
      </c>
      <c r="F9" s="888">
        <v>0</v>
      </c>
      <c r="G9" s="888">
        <v>0</v>
      </c>
      <c r="H9" s="890">
        <v>0</v>
      </c>
      <c r="I9" s="888">
        <v>0</v>
      </c>
      <c r="J9" s="890">
        <v>0</v>
      </c>
      <c r="K9" s="888">
        <v>0</v>
      </c>
      <c r="L9" s="889">
        <v>0</v>
      </c>
      <c r="M9" s="888">
        <v>0</v>
      </c>
      <c r="N9" s="888">
        <v>0</v>
      </c>
      <c r="O9" s="888">
        <v>0</v>
      </c>
    </row>
    <row r="10" spans="1:15" s="746" customFormat="1" ht="18" customHeight="1">
      <c r="A10" s="770" t="s">
        <v>185</v>
      </c>
      <c r="B10" s="889">
        <v>0</v>
      </c>
      <c r="C10" s="888">
        <v>0</v>
      </c>
      <c r="D10" s="888">
        <v>0</v>
      </c>
      <c r="E10" s="890">
        <v>0</v>
      </c>
      <c r="F10" s="888">
        <v>0</v>
      </c>
      <c r="G10" s="888">
        <v>0</v>
      </c>
      <c r="H10" s="890">
        <v>0</v>
      </c>
      <c r="I10" s="888">
        <v>0</v>
      </c>
      <c r="J10" s="890">
        <v>0</v>
      </c>
      <c r="K10" s="888">
        <v>0</v>
      </c>
      <c r="L10" s="889">
        <v>0</v>
      </c>
      <c r="M10" s="888">
        <v>0</v>
      </c>
      <c r="N10" s="888">
        <v>0</v>
      </c>
      <c r="O10" s="888">
        <v>0</v>
      </c>
    </row>
    <row r="11" spans="1:15" s="746" customFormat="1" ht="18" customHeight="1">
      <c r="A11" s="770" t="s">
        <v>240</v>
      </c>
      <c r="B11" s="889">
        <v>0</v>
      </c>
      <c r="C11" s="888">
        <v>0</v>
      </c>
      <c r="D11" s="888">
        <v>0</v>
      </c>
      <c r="E11" s="890">
        <v>0</v>
      </c>
      <c r="F11" s="888">
        <v>0</v>
      </c>
      <c r="G11" s="888">
        <v>0</v>
      </c>
      <c r="H11" s="890">
        <v>0</v>
      </c>
      <c r="I11" s="888">
        <v>0</v>
      </c>
      <c r="J11" s="890">
        <v>0</v>
      </c>
      <c r="K11" s="888">
        <v>0</v>
      </c>
      <c r="L11" s="889">
        <v>0</v>
      </c>
      <c r="M11" s="888">
        <v>0</v>
      </c>
      <c r="N11" s="888">
        <v>0</v>
      </c>
      <c r="O11" s="888">
        <v>0</v>
      </c>
    </row>
    <row r="12" spans="1:15" s="746" customFormat="1" ht="17.25" customHeight="1">
      <c r="A12" s="1317" t="s">
        <v>353</v>
      </c>
      <c r="B12" s="1317"/>
      <c r="C12" s="1317"/>
      <c r="D12" s="1317"/>
      <c r="E12" s="1317"/>
      <c r="F12" s="1317"/>
      <c r="G12" s="1317"/>
      <c r="H12" s="1317"/>
      <c r="I12" s="1317"/>
      <c r="J12" s="1317"/>
      <c r="K12" s="1317"/>
      <c r="L12" s="1317"/>
      <c r="M12" s="1317"/>
      <c r="N12" s="1317"/>
      <c r="O12" s="1317"/>
    </row>
    <row r="13" spans="1:15" s="746" customFormat="1" ht="28.35" customHeight="1">
      <c r="A13" s="1317" t="s">
        <v>929</v>
      </c>
      <c r="B13" s="1317"/>
      <c r="C13" s="1317"/>
      <c r="D13" s="1317"/>
      <c r="E13" s="1317"/>
      <c r="F13" s="1317"/>
      <c r="G13" s="1317"/>
      <c r="H13" s="1317"/>
      <c r="I13" s="1317"/>
      <c r="J13" s="1317"/>
      <c r="K13" s="1317"/>
      <c r="L13" s="1317"/>
      <c r="M13" s="1317"/>
      <c r="N13" s="1317"/>
      <c r="O13" s="1317"/>
    </row>
    <row r="14" spans="1:15">
      <c r="A14" s="746"/>
      <c r="B14" s="746"/>
      <c r="C14" s="746"/>
      <c r="D14" s="746"/>
      <c r="E14" s="746"/>
      <c r="F14" s="746"/>
      <c r="G14" s="746"/>
      <c r="H14" s="746"/>
      <c r="I14" s="746"/>
      <c r="J14" s="746"/>
      <c r="K14" s="746"/>
      <c r="L14" s="746"/>
      <c r="M14" s="746"/>
      <c r="N14" s="746"/>
      <c r="O14" s="746"/>
    </row>
  </sheetData>
  <mergeCells count="2">
    <mergeCell ref="A12:O12"/>
    <mergeCell ref="A13:O1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topLeftCell="C1" zoomScaleNormal="100" workbookViewId="0">
      <selection activeCell="G10" sqref="G10"/>
    </sheetView>
  </sheetViews>
  <sheetFormatPr defaultColWidth="9.140625" defaultRowHeight="15"/>
  <cols>
    <col min="1" max="1" width="14.5703125" style="742" bestFit="1" customWidth="1"/>
    <col min="2" max="2" width="9.42578125" style="742" bestFit="1" customWidth="1"/>
    <col min="3" max="3" width="10.42578125" style="742" bestFit="1" customWidth="1"/>
    <col min="4" max="4" width="9.5703125" style="742" bestFit="1" customWidth="1"/>
    <col min="5" max="5" width="10.42578125" style="742" bestFit="1" customWidth="1"/>
    <col min="6" max="6" width="9.5703125" style="742" bestFit="1" customWidth="1"/>
    <col min="7" max="7" width="12.5703125" style="742" bestFit="1" customWidth="1"/>
    <col min="8" max="8" width="11.5703125" style="742" bestFit="1" customWidth="1"/>
    <col min="9" max="9" width="12.5703125" style="742" bestFit="1" customWidth="1"/>
    <col min="10" max="10" width="11.42578125" style="742" customWidth="1"/>
    <col min="11" max="11" width="10.42578125" style="742" bestFit="1" customWidth="1"/>
    <col min="12" max="12" width="10" style="742" bestFit="1" customWidth="1"/>
    <col min="13" max="13" width="9.42578125" style="742" bestFit="1" customWidth="1"/>
    <col min="14" max="14" width="10.42578125" style="742" bestFit="1" customWidth="1"/>
    <col min="15" max="15" width="11.85546875" style="742" bestFit="1" customWidth="1"/>
    <col min="16" max="16" width="12.85546875" style="742" customWidth="1"/>
    <col min="17" max="17" width="14.140625" style="742" customWidth="1"/>
    <col min="18" max="18" width="14.5703125" style="742" customWidth="1"/>
    <col min="19" max="16384" width="9.140625" style="742"/>
  </cols>
  <sheetData>
    <row r="1" spans="1:18" ht="18" customHeight="1">
      <c r="A1" s="1248" t="s">
        <v>818</v>
      </c>
      <c r="B1" s="1248"/>
      <c r="C1" s="1248"/>
      <c r="D1" s="1248"/>
      <c r="E1" s="1248"/>
      <c r="F1" s="1248"/>
      <c r="G1" s="1248"/>
      <c r="H1" s="1248"/>
      <c r="I1" s="1248"/>
      <c r="J1" s="1248"/>
      <c r="K1" s="1248"/>
      <c r="L1" s="1248"/>
      <c r="M1" s="1248"/>
      <c r="N1" s="1248"/>
      <c r="O1" s="1248"/>
      <c r="P1" s="1248"/>
      <c r="Q1" s="1248"/>
      <c r="R1" s="1248"/>
    </row>
    <row r="2" spans="1:18" s="746" customFormat="1" ht="25.5" customHeight="1">
      <c r="A2" s="1269" t="s">
        <v>1110</v>
      </c>
      <c r="B2" s="1269" t="s">
        <v>879</v>
      </c>
      <c r="C2" s="1263" t="s">
        <v>1109</v>
      </c>
      <c r="D2" s="1264"/>
      <c r="E2" s="1263" t="s">
        <v>1108</v>
      </c>
      <c r="F2" s="1264"/>
      <c r="G2" s="1267" t="s">
        <v>1107</v>
      </c>
      <c r="H2" s="1288"/>
      <c r="I2" s="1288"/>
      <c r="J2" s="1288"/>
      <c r="K2" s="1267" t="s">
        <v>1106</v>
      </c>
      <c r="L2" s="1288"/>
      <c r="M2" s="1288"/>
      <c r="N2" s="1268"/>
      <c r="O2" s="1263" t="s">
        <v>12</v>
      </c>
      <c r="P2" s="1319"/>
      <c r="Q2" s="1321" t="s">
        <v>1105</v>
      </c>
      <c r="R2" s="1321"/>
    </row>
    <row r="3" spans="1:18" s="746" customFormat="1" ht="13.5" customHeight="1">
      <c r="A3" s="1318"/>
      <c r="B3" s="1318"/>
      <c r="C3" s="1265"/>
      <c r="D3" s="1266"/>
      <c r="E3" s="1265"/>
      <c r="F3" s="1266"/>
      <c r="G3" s="1267" t="s">
        <v>1104</v>
      </c>
      <c r="H3" s="1268"/>
      <c r="I3" s="1267" t="s">
        <v>1103</v>
      </c>
      <c r="J3" s="1288"/>
      <c r="K3" s="1267" t="s">
        <v>1104</v>
      </c>
      <c r="L3" s="1268"/>
      <c r="M3" s="1267" t="s">
        <v>1103</v>
      </c>
      <c r="N3" s="1268"/>
      <c r="O3" s="1265"/>
      <c r="P3" s="1320"/>
      <c r="Q3" s="1321"/>
      <c r="R3" s="1321"/>
    </row>
    <row r="4" spans="1:18" s="746" customFormat="1" ht="39" customHeight="1">
      <c r="A4" s="1270"/>
      <c r="B4" s="1270"/>
      <c r="C4" s="925" t="s">
        <v>1102</v>
      </c>
      <c r="D4" s="925" t="s">
        <v>1101</v>
      </c>
      <c r="E4" s="925" t="s">
        <v>1102</v>
      </c>
      <c r="F4" s="925" t="s">
        <v>1101</v>
      </c>
      <c r="G4" s="925" t="s">
        <v>1102</v>
      </c>
      <c r="H4" s="925" t="s">
        <v>1101</v>
      </c>
      <c r="I4" s="925" t="s">
        <v>1102</v>
      </c>
      <c r="J4" s="925" t="s">
        <v>1101</v>
      </c>
      <c r="K4" s="925" t="s">
        <v>1102</v>
      </c>
      <c r="L4" s="925" t="s">
        <v>1101</v>
      </c>
      <c r="M4" s="925" t="s">
        <v>1102</v>
      </c>
      <c r="N4" s="925" t="s">
        <v>1101</v>
      </c>
      <c r="O4" s="925" t="s">
        <v>1102</v>
      </c>
      <c r="P4" s="1048" t="s">
        <v>1101</v>
      </c>
      <c r="Q4" s="924" t="s">
        <v>1102</v>
      </c>
      <c r="R4" s="924" t="s">
        <v>1101</v>
      </c>
    </row>
    <row r="5" spans="1:18" s="759" customFormat="1" ht="15" customHeight="1">
      <c r="A5" s="763" t="s">
        <v>0</v>
      </c>
      <c r="B5" s="782">
        <v>248</v>
      </c>
      <c r="C5" s="765">
        <v>4454</v>
      </c>
      <c r="D5" s="765">
        <v>493.58423037500006</v>
      </c>
      <c r="E5" s="765">
        <v>0</v>
      </c>
      <c r="F5" s="765">
        <v>0</v>
      </c>
      <c r="G5" s="783">
        <v>516462443</v>
      </c>
      <c r="H5" s="783">
        <v>52641382.366997242</v>
      </c>
      <c r="I5" s="783">
        <v>154054127</v>
      </c>
      <c r="J5" s="923">
        <v>13436451.878303623</v>
      </c>
      <c r="K5" s="765">
        <v>0</v>
      </c>
      <c r="L5" s="765">
        <v>0</v>
      </c>
      <c r="M5" s="765">
        <v>0</v>
      </c>
      <c r="N5" s="808">
        <v>0</v>
      </c>
      <c r="O5" s="810">
        <v>670521024</v>
      </c>
      <c r="P5" s="922">
        <v>66078327.829531245</v>
      </c>
      <c r="Q5" s="921">
        <v>1888</v>
      </c>
      <c r="R5" s="921">
        <v>172.7445424</v>
      </c>
    </row>
    <row r="6" spans="1:18" s="759" customFormat="1" ht="15" customHeight="1">
      <c r="A6" s="763" t="s">
        <v>1</v>
      </c>
      <c r="B6" s="782">
        <v>144</v>
      </c>
      <c r="C6" s="765">
        <v>418</v>
      </c>
      <c r="D6" s="765">
        <v>36.717199999999998</v>
      </c>
      <c r="E6" s="765">
        <v>0</v>
      </c>
      <c r="F6" s="765">
        <v>0</v>
      </c>
      <c r="G6" s="783">
        <v>192903796</v>
      </c>
      <c r="H6" s="783">
        <v>78171010</v>
      </c>
      <c r="I6" s="783">
        <v>87254271</v>
      </c>
      <c r="J6" s="920">
        <v>7250635</v>
      </c>
      <c r="K6" s="765">
        <v>0</v>
      </c>
      <c r="L6" s="765">
        <v>0</v>
      </c>
      <c r="M6" s="919">
        <v>0</v>
      </c>
      <c r="N6" s="761">
        <v>0</v>
      </c>
      <c r="O6" s="918">
        <v>280158485</v>
      </c>
      <c r="P6" s="761">
        <v>25421682.004652053</v>
      </c>
      <c r="Q6" s="761">
        <v>340</v>
      </c>
      <c r="R6" s="917">
        <v>32</v>
      </c>
    </row>
    <row r="7" spans="1:18" s="746" customFormat="1" ht="15" customHeight="1">
      <c r="A7" s="758" t="s">
        <v>83</v>
      </c>
      <c r="B7" s="796">
        <v>19</v>
      </c>
      <c r="C7" s="757">
        <v>32</v>
      </c>
      <c r="D7" s="757">
        <v>2.92604</v>
      </c>
      <c r="E7" s="757">
        <v>0</v>
      </c>
      <c r="F7" s="757">
        <v>0</v>
      </c>
      <c r="G7" s="795">
        <v>19510526</v>
      </c>
      <c r="H7" s="801">
        <v>1892705.3282595</v>
      </c>
      <c r="I7" s="795">
        <v>12145304</v>
      </c>
      <c r="J7" s="916">
        <v>992816.66017575003</v>
      </c>
      <c r="K7" s="757">
        <v>0</v>
      </c>
      <c r="L7" s="757">
        <v>0</v>
      </c>
      <c r="M7" s="915">
        <v>0</v>
      </c>
      <c r="N7" s="769">
        <v>0</v>
      </c>
      <c r="O7" s="793">
        <v>31655862</v>
      </c>
      <c r="P7" s="769">
        <v>2885524.9144752999</v>
      </c>
      <c r="Q7" s="769">
        <v>1057</v>
      </c>
      <c r="R7" s="877">
        <v>94.703289100000006</v>
      </c>
    </row>
    <row r="8" spans="1:18" s="746" customFormat="1" ht="15" customHeight="1">
      <c r="A8" s="758" t="s">
        <v>84</v>
      </c>
      <c r="B8" s="911">
        <v>21</v>
      </c>
      <c r="C8" s="909">
        <v>87</v>
      </c>
      <c r="D8" s="914">
        <v>7.3859545000000004</v>
      </c>
      <c r="E8" s="911">
        <v>0</v>
      </c>
      <c r="F8" s="911">
        <v>0</v>
      </c>
      <c r="G8" s="911">
        <v>2530382</v>
      </c>
      <c r="H8" s="911">
        <v>228034.19332200001</v>
      </c>
      <c r="I8" s="907">
        <v>743696</v>
      </c>
      <c r="J8" s="913">
        <v>62655.37890725</v>
      </c>
      <c r="K8" s="911">
        <v>0</v>
      </c>
      <c r="L8" s="911">
        <v>0</v>
      </c>
      <c r="M8" s="912">
        <v>0</v>
      </c>
      <c r="N8" s="911">
        <v>0</v>
      </c>
      <c r="O8" s="769">
        <v>3274165</v>
      </c>
      <c r="P8" s="905">
        <v>290696.95818374999</v>
      </c>
      <c r="Q8" s="904">
        <v>2484</v>
      </c>
      <c r="R8" s="877">
        <v>215.96926859999999</v>
      </c>
    </row>
    <row r="9" spans="1:18" s="746" customFormat="1" ht="15" customHeight="1">
      <c r="A9" s="758" t="s">
        <v>85</v>
      </c>
      <c r="B9" s="910">
        <v>22</v>
      </c>
      <c r="C9" s="909">
        <v>90</v>
      </c>
      <c r="D9" s="908">
        <v>7.5935974999999996</v>
      </c>
      <c r="E9" s="906">
        <v>0</v>
      </c>
      <c r="F9" s="906">
        <v>0</v>
      </c>
      <c r="G9" s="906">
        <v>45199781</v>
      </c>
      <c r="H9" s="906">
        <v>4067300.8747487501</v>
      </c>
      <c r="I9" s="907">
        <v>2446071</v>
      </c>
      <c r="J9" s="907">
        <v>200211.95603775</v>
      </c>
      <c r="K9" s="906">
        <v>0</v>
      </c>
      <c r="L9" s="906">
        <v>0</v>
      </c>
      <c r="M9" s="906">
        <v>0</v>
      </c>
      <c r="N9" s="906">
        <v>0</v>
      </c>
      <c r="O9" s="769">
        <v>47645942</v>
      </c>
      <c r="P9" s="905">
        <v>4267520.4243839998</v>
      </c>
      <c r="Q9" s="904">
        <v>1599</v>
      </c>
      <c r="R9" s="903">
        <v>132.35002950000001</v>
      </c>
    </row>
    <row r="10" spans="1:18" s="746" customFormat="1" ht="15" customHeight="1">
      <c r="A10" s="758" t="s">
        <v>88</v>
      </c>
      <c r="B10" s="910">
        <v>21</v>
      </c>
      <c r="C10" s="909">
        <v>63</v>
      </c>
      <c r="D10" s="908">
        <v>5.4007817500000002</v>
      </c>
      <c r="E10" s="906">
        <v>0</v>
      </c>
      <c r="F10" s="906">
        <v>0</v>
      </c>
      <c r="G10" s="906">
        <v>46516220</v>
      </c>
      <c r="H10" s="906">
        <v>4214796.8582124999</v>
      </c>
      <c r="I10" s="907">
        <v>9261892</v>
      </c>
      <c r="J10" s="907">
        <v>757540.35808899999</v>
      </c>
      <c r="K10" s="906">
        <v>0</v>
      </c>
      <c r="L10" s="906">
        <v>0</v>
      </c>
      <c r="M10" s="906">
        <v>0</v>
      </c>
      <c r="N10" s="906">
        <v>0</v>
      </c>
      <c r="O10" s="769">
        <v>55778175</v>
      </c>
      <c r="P10" s="905">
        <v>4972342.6170832003</v>
      </c>
      <c r="Q10" s="904">
        <v>1670</v>
      </c>
      <c r="R10" s="903">
        <v>150.47785500000001</v>
      </c>
    </row>
    <row r="11" spans="1:18" s="746" customFormat="1" ht="15" customHeight="1">
      <c r="A11" s="1081" t="s">
        <v>89</v>
      </c>
      <c r="B11" s="910">
        <v>20</v>
      </c>
      <c r="C11" s="909">
        <v>35</v>
      </c>
      <c r="D11" s="908">
        <v>3.22757125</v>
      </c>
      <c r="E11" s="906">
        <v>0</v>
      </c>
      <c r="F11" s="906">
        <v>0</v>
      </c>
      <c r="G11" s="906">
        <v>12246492</v>
      </c>
      <c r="H11" s="906">
        <v>1186990.3909314999</v>
      </c>
      <c r="I11" s="907">
        <v>40134624</v>
      </c>
      <c r="J11" s="907">
        <v>3331996.472023</v>
      </c>
      <c r="K11" s="906">
        <v>0</v>
      </c>
      <c r="L11" s="906">
        <v>0</v>
      </c>
      <c r="M11" s="906">
        <v>0</v>
      </c>
      <c r="N11" s="906">
        <v>0</v>
      </c>
      <c r="O11" s="769">
        <v>52381151</v>
      </c>
      <c r="P11" s="905">
        <v>4518990.0905258004</v>
      </c>
      <c r="Q11" s="904">
        <v>1669</v>
      </c>
      <c r="R11" s="903">
        <v>155.91</v>
      </c>
    </row>
    <row r="12" spans="1:18" s="746" customFormat="1" ht="15" customHeight="1">
      <c r="A12" s="770" t="s">
        <v>185</v>
      </c>
      <c r="B12" s="910">
        <v>22</v>
      </c>
      <c r="C12" s="909">
        <v>78</v>
      </c>
      <c r="D12" s="908">
        <v>7.1770350000000001</v>
      </c>
      <c r="E12" s="906">
        <v>0</v>
      </c>
      <c r="F12" s="906">
        <v>0</v>
      </c>
      <c r="G12" s="906">
        <v>30210555</v>
      </c>
      <c r="H12" s="906">
        <v>2976639</v>
      </c>
      <c r="I12" s="907">
        <v>20787765</v>
      </c>
      <c r="J12" s="907">
        <v>1755610</v>
      </c>
      <c r="K12" s="906">
        <v>0</v>
      </c>
      <c r="L12" s="906">
        <v>0</v>
      </c>
      <c r="M12" s="906">
        <v>0</v>
      </c>
      <c r="N12" s="906">
        <v>0</v>
      </c>
      <c r="O12" s="769">
        <v>50998398</v>
      </c>
      <c r="P12" s="905">
        <v>4732257</v>
      </c>
      <c r="Q12" s="904">
        <v>1084</v>
      </c>
      <c r="R12" s="903">
        <v>97.622600000000006</v>
      </c>
    </row>
    <row r="13" spans="1:18" s="746" customFormat="1" ht="15" customHeight="1">
      <c r="A13" s="770" t="s">
        <v>240</v>
      </c>
      <c r="B13" s="910">
        <v>19</v>
      </c>
      <c r="C13" s="909">
        <v>33</v>
      </c>
      <c r="D13" s="908">
        <v>3.0062160000000002</v>
      </c>
      <c r="E13" s="906">
        <v>0</v>
      </c>
      <c r="F13" s="906">
        <v>0</v>
      </c>
      <c r="G13" s="906">
        <v>36689840</v>
      </c>
      <c r="H13" s="906">
        <v>63604543</v>
      </c>
      <c r="I13" s="907">
        <v>1734919</v>
      </c>
      <c r="J13" s="907">
        <v>149804.1</v>
      </c>
      <c r="K13" s="906">
        <v>0</v>
      </c>
      <c r="L13" s="906">
        <v>0</v>
      </c>
      <c r="M13" s="906">
        <v>0</v>
      </c>
      <c r="N13" s="906">
        <v>0</v>
      </c>
      <c r="O13" s="769">
        <v>38424792</v>
      </c>
      <c r="P13" s="905">
        <v>3754350</v>
      </c>
      <c r="Q13" s="904">
        <v>340</v>
      </c>
      <c r="R13" s="903">
        <v>32.247729999999997</v>
      </c>
    </row>
    <row r="14" spans="1:18" s="746" customFormat="1" ht="15" customHeight="1">
      <c r="A14" s="803"/>
      <c r="B14" s="902"/>
      <c r="C14" s="802"/>
      <c r="D14" s="901"/>
      <c r="E14" s="802"/>
      <c r="F14" s="802"/>
      <c r="G14" s="787"/>
      <c r="H14" s="786"/>
      <c r="I14" s="786"/>
      <c r="J14" s="786"/>
      <c r="K14" s="802"/>
      <c r="L14" s="802"/>
      <c r="M14" s="802"/>
      <c r="N14" s="802"/>
      <c r="O14" s="787"/>
      <c r="P14" s="786"/>
      <c r="Q14" s="802"/>
      <c r="R14" s="802"/>
    </row>
    <row r="15" spans="1:18" s="746" customFormat="1" ht="14.25" customHeight="1">
      <c r="A15" s="1248" t="s">
        <v>1100</v>
      </c>
      <c r="B15" s="1248"/>
      <c r="C15" s="1248"/>
      <c r="D15" s="1248"/>
      <c r="E15" s="1248"/>
      <c r="F15" s="1248"/>
      <c r="G15" s="1248"/>
      <c r="H15" s="1248"/>
      <c r="I15" s="1248"/>
      <c r="J15" s="1248"/>
    </row>
    <row r="16" spans="1:18" s="746" customFormat="1" ht="13.5" customHeight="1">
      <c r="A16" s="1248" t="s">
        <v>353</v>
      </c>
      <c r="B16" s="1248"/>
      <c r="C16" s="1248"/>
      <c r="D16" s="1248"/>
      <c r="E16" s="1248"/>
      <c r="F16" s="1248"/>
      <c r="G16" s="1248"/>
      <c r="H16" s="1248"/>
      <c r="I16" s="1248"/>
      <c r="J16" s="1248"/>
    </row>
    <row r="17" spans="1:17" s="746" customFormat="1" ht="13.5" customHeight="1">
      <c r="A17" s="1248" t="s">
        <v>923</v>
      </c>
      <c r="B17" s="1248"/>
      <c r="C17" s="1248"/>
      <c r="D17" s="1248"/>
      <c r="E17" s="1248"/>
      <c r="F17" s="1248"/>
      <c r="G17" s="1248"/>
      <c r="H17" s="1248"/>
      <c r="I17" s="1248"/>
      <c r="J17" s="1248"/>
    </row>
    <row r="18" spans="1:17" s="746" customFormat="1" ht="28.35" customHeight="1">
      <c r="A18" s="742"/>
      <c r="B18" s="742"/>
      <c r="C18" s="742"/>
      <c r="D18" s="742"/>
      <c r="E18" s="742"/>
      <c r="F18" s="742"/>
      <c r="G18" s="742"/>
      <c r="H18" s="742"/>
      <c r="I18" s="742"/>
      <c r="J18" s="742"/>
      <c r="K18" s="742"/>
      <c r="L18" s="742"/>
      <c r="M18" s="742"/>
      <c r="N18" s="742"/>
      <c r="O18" s="742"/>
      <c r="P18" s="742"/>
      <c r="Q18" s="742"/>
    </row>
  </sheetData>
  <mergeCells count="16">
    <mergeCell ref="A16:J16"/>
    <mergeCell ref="A17:J17"/>
    <mergeCell ref="A1:R1"/>
    <mergeCell ref="A2:A4"/>
    <mergeCell ref="B2:B4"/>
    <mergeCell ref="C2:D3"/>
    <mergeCell ref="E2:F3"/>
    <mergeCell ref="G2:J2"/>
    <mergeCell ref="K2:N2"/>
    <mergeCell ref="O2:P3"/>
    <mergeCell ref="Q2:R3"/>
    <mergeCell ref="G3:H3"/>
    <mergeCell ref="I3:J3"/>
    <mergeCell ref="K3:L3"/>
    <mergeCell ref="M3:N3"/>
    <mergeCell ref="A15:J15"/>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topLeftCell="F1" zoomScaleNormal="100" workbookViewId="0">
      <selection activeCell="G10" sqref="G10"/>
    </sheetView>
  </sheetViews>
  <sheetFormatPr defaultColWidth="9.140625" defaultRowHeight="15"/>
  <cols>
    <col min="1" max="1" width="12.140625" style="742" bestFit="1" customWidth="1"/>
    <col min="2" max="2" width="9.140625" style="742" bestFit="1" customWidth="1"/>
    <col min="3" max="14" width="13.5703125" style="742" bestFit="1" customWidth="1"/>
    <col min="15" max="15" width="15.5703125" style="742" customWidth="1"/>
    <col min="16" max="18" width="13.5703125" style="742" bestFit="1" customWidth="1"/>
    <col min="19" max="19" width="5" style="742" bestFit="1" customWidth="1"/>
    <col min="20" max="16384" width="9.140625" style="742"/>
  </cols>
  <sheetData>
    <row r="1" spans="1:18" ht="18" customHeight="1">
      <c r="A1" s="1248" t="s">
        <v>817</v>
      </c>
      <c r="B1" s="1248"/>
      <c r="C1" s="1248"/>
      <c r="D1" s="1248"/>
      <c r="E1" s="1248"/>
      <c r="F1" s="1248"/>
      <c r="G1" s="1248"/>
      <c r="H1" s="1248"/>
      <c r="I1" s="1248"/>
      <c r="J1" s="1248"/>
      <c r="K1" s="1248"/>
      <c r="L1" s="1248"/>
      <c r="M1" s="1248"/>
      <c r="N1" s="1248"/>
    </row>
    <row r="2" spans="1:18" s="746" customFormat="1" ht="25.5" customHeight="1">
      <c r="A2" s="1269" t="s">
        <v>1110</v>
      </c>
      <c r="B2" s="1269" t="s">
        <v>879</v>
      </c>
      <c r="C2" s="1263" t="s">
        <v>1109</v>
      </c>
      <c r="D2" s="1264"/>
      <c r="E2" s="1263" t="s">
        <v>1108</v>
      </c>
      <c r="F2" s="1264"/>
      <c r="G2" s="1267" t="s">
        <v>1107</v>
      </c>
      <c r="H2" s="1288"/>
      <c r="I2" s="1288"/>
      <c r="J2" s="1268"/>
      <c r="K2" s="1267" t="s">
        <v>1106</v>
      </c>
      <c r="L2" s="1288"/>
      <c r="M2" s="1288"/>
      <c r="N2" s="1268"/>
      <c r="O2" s="1263" t="s">
        <v>12</v>
      </c>
      <c r="P2" s="1264"/>
      <c r="Q2" s="1322" t="s">
        <v>1111</v>
      </c>
      <c r="R2" s="1323"/>
    </row>
    <row r="3" spans="1:18" s="746" customFormat="1" ht="13.5" customHeight="1">
      <c r="A3" s="1318"/>
      <c r="B3" s="1318"/>
      <c r="C3" s="1265"/>
      <c r="D3" s="1266"/>
      <c r="E3" s="1265"/>
      <c r="F3" s="1266"/>
      <c r="G3" s="1267" t="s">
        <v>1104</v>
      </c>
      <c r="H3" s="1268"/>
      <c r="I3" s="1267" t="s">
        <v>1103</v>
      </c>
      <c r="J3" s="1268"/>
      <c r="K3" s="1267" t="s">
        <v>1104</v>
      </c>
      <c r="L3" s="1268"/>
      <c r="M3" s="1267" t="s">
        <v>1103</v>
      </c>
      <c r="N3" s="1268"/>
      <c r="O3" s="1265"/>
      <c r="P3" s="1266"/>
      <c r="Q3" s="1324"/>
      <c r="R3" s="1325"/>
    </row>
    <row r="4" spans="1:18" s="746" customFormat="1" ht="47.25" customHeight="1">
      <c r="A4" s="1270"/>
      <c r="B4" s="1270"/>
      <c r="C4" s="925" t="s">
        <v>1102</v>
      </c>
      <c r="D4" s="925" t="s">
        <v>1101</v>
      </c>
      <c r="E4" s="925" t="s">
        <v>1102</v>
      </c>
      <c r="F4" s="925" t="s">
        <v>1101</v>
      </c>
      <c r="G4" s="925" t="s">
        <v>1102</v>
      </c>
      <c r="H4" s="925" t="s">
        <v>1101</v>
      </c>
      <c r="I4" s="925" t="s">
        <v>1102</v>
      </c>
      <c r="J4" s="925" t="s">
        <v>1101</v>
      </c>
      <c r="K4" s="925" t="s">
        <v>1102</v>
      </c>
      <c r="L4" s="925" t="s">
        <v>1101</v>
      </c>
      <c r="M4" s="925" t="s">
        <v>1102</v>
      </c>
      <c r="N4" s="925" t="s">
        <v>1101</v>
      </c>
      <c r="O4" s="1047" t="s">
        <v>1102</v>
      </c>
      <c r="P4" s="925" t="s">
        <v>1101</v>
      </c>
      <c r="Q4" s="925" t="s">
        <v>1102</v>
      </c>
      <c r="R4" s="925" t="s">
        <v>1101</v>
      </c>
    </row>
    <row r="5" spans="1:18" s="759" customFormat="1" ht="15" customHeight="1">
      <c r="A5" s="763" t="s">
        <v>0</v>
      </c>
      <c r="B5" s="782">
        <v>248</v>
      </c>
      <c r="C5" s="783">
        <v>93662937</v>
      </c>
      <c r="D5" s="774">
        <v>8429378.3696711399</v>
      </c>
      <c r="E5" s="783">
        <v>265608826</v>
      </c>
      <c r="F5" s="783">
        <v>21038937.515207201</v>
      </c>
      <c r="G5" s="937">
        <v>9136661286</v>
      </c>
      <c r="H5" s="783">
        <v>846479110.29054999</v>
      </c>
      <c r="I5" s="937">
        <v>8486599364</v>
      </c>
      <c r="J5" s="783">
        <v>763018087.00676501</v>
      </c>
      <c r="K5" s="783">
        <v>481501426</v>
      </c>
      <c r="L5" s="783">
        <v>40928811.9166933</v>
      </c>
      <c r="M5" s="783">
        <v>196010301</v>
      </c>
      <c r="N5" s="920">
        <v>15338809.3623145</v>
      </c>
      <c r="O5" s="936">
        <v>18660044140</v>
      </c>
      <c r="P5" s="938">
        <v>1695233134.4612</v>
      </c>
      <c r="Q5" s="774">
        <v>7359094</v>
      </c>
      <c r="R5" s="774">
        <v>588566.9</v>
      </c>
    </row>
    <row r="6" spans="1:18" s="759" customFormat="1" ht="15" customHeight="1">
      <c r="A6" s="763" t="s">
        <v>1</v>
      </c>
      <c r="B6" s="782">
        <v>144</v>
      </c>
      <c r="C6" s="783">
        <v>65092075</v>
      </c>
      <c r="D6" s="774">
        <v>5707579.6799999997</v>
      </c>
      <c r="E6" s="783">
        <v>169544158.666666</v>
      </c>
      <c r="F6" s="774">
        <v>11354127.310000001</v>
      </c>
      <c r="G6" s="937">
        <v>9915514918</v>
      </c>
      <c r="H6" s="783">
        <v>896758863.39999902</v>
      </c>
      <c r="I6" s="937">
        <v>9252719426</v>
      </c>
      <c r="J6" s="783">
        <v>814906510.87</v>
      </c>
      <c r="K6" s="783">
        <v>323224520</v>
      </c>
      <c r="L6" s="774">
        <v>23661198.91</v>
      </c>
      <c r="M6" s="783">
        <v>150206513</v>
      </c>
      <c r="N6" s="920">
        <v>10204241.7899999</v>
      </c>
      <c r="O6" s="936">
        <v>19876301610.666698</v>
      </c>
      <c r="P6" s="936">
        <v>1762592521.95</v>
      </c>
      <c r="Q6" s="783">
        <v>12351660</v>
      </c>
      <c r="R6" s="774">
        <v>1051884.67</v>
      </c>
    </row>
    <row r="7" spans="1:18" s="746" customFormat="1" ht="15" customHeight="1">
      <c r="A7" s="758" t="s">
        <v>83</v>
      </c>
      <c r="B7" s="796">
        <v>19</v>
      </c>
      <c r="C7" s="801">
        <v>9169641</v>
      </c>
      <c r="D7" s="801">
        <v>822528.52509999997</v>
      </c>
      <c r="E7" s="795">
        <v>23328033</v>
      </c>
      <c r="F7" s="801">
        <v>1693263.334</v>
      </c>
      <c r="G7" s="933">
        <v>1110216543</v>
      </c>
      <c r="H7" s="795">
        <v>101876736.40000001</v>
      </c>
      <c r="I7" s="795">
        <v>997869583</v>
      </c>
      <c r="J7" s="795">
        <v>89121342.209999993</v>
      </c>
      <c r="K7" s="795">
        <v>45132556</v>
      </c>
      <c r="L7" s="801">
        <v>3585293.6030000001</v>
      </c>
      <c r="M7" s="795">
        <v>18520358</v>
      </c>
      <c r="N7" s="916">
        <v>1362290.6740000001</v>
      </c>
      <c r="O7" s="928">
        <v>2204236714</v>
      </c>
      <c r="P7" s="935">
        <v>198461454.69999999</v>
      </c>
      <c r="Q7" s="795">
        <v>10168586</v>
      </c>
      <c r="R7" s="801">
        <v>800362.91</v>
      </c>
    </row>
    <row r="8" spans="1:18" s="746" customFormat="1" ht="15" customHeight="1">
      <c r="A8" s="819" t="s">
        <v>84</v>
      </c>
      <c r="B8" s="934">
        <v>21</v>
      </c>
      <c r="C8" s="795">
        <v>10821703</v>
      </c>
      <c r="D8" s="929">
        <v>902431.49</v>
      </c>
      <c r="E8" s="806">
        <v>26841230</v>
      </c>
      <c r="F8" s="929">
        <v>1648830.45</v>
      </c>
      <c r="G8" s="931">
        <v>1321941949</v>
      </c>
      <c r="H8" s="806">
        <v>113302958.06999899</v>
      </c>
      <c r="I8" s="933">
        <v>1184169628</v>
      </c>
      <c r="J8" s="806">
        <v>98341379.480000004</v>
      </c>
      <c r="K8" s="806">
        <v>45118696</v>
      </c>
      <c r="L8" s="929">
        <v>3069720.27</v>
      </c>
      <c r="M8" s="806">
        <v>21912688</v>
      </c>
      <c r="N8" s="932">
        <v>1362741.16</v>
      </c>
      <c r="O8" s="931">
        <v>2610805894</v>
      </c>
      <c r="P8" s="930">
        <v>218628060.91999999</v>
      </c>
      <c r="Q8" s="806">
        <v>11698194</v>
      </c>
      <c r="R8" s="929">
        <v>897362.74</v>
      </c>
    </row>
    <row r="9" spans="1:18" s="746" customFormat="1" ht="15" customHeight="1">
      <c r="A9" s="770" t="s">
        <v>85</v>
      </c>
      <c r="B9" s="794">
        <v>22</v>
      </c>
      <c r="C9" s="793">
        <v>10419989</v>
      </c>
      <c r="D9" s="800">
        <v>849300.12</v>
      </c>
      <c r="E9" s="793">
        <v>24697731</v>
      </c>
      <c r="F9" s="800">
        <v>1474311.36</v>
      </c>
      <c r="G9" s="928">
        <v>1507979086</v>
      </c>
      <c r="H9" s="793">
        <v>126365630.25</v>
      </c>
      <c r="I9" s="928">
        <v>1350457249</v>
      </c>
      <c r="J9" s="793">
        <v>109824972.33</v>
      </c>
      <c r="K9" s="793">
        <v>41339384</v>
      </c>
      <c r="L9" s="800">
        <v>2695020.25</v>
      </c>
      <c r="M9" s="793">
        <v>22400674</v>
      </c>
      <c r="N9" s="800">
        <v>1351615.28</v>
      </c>
      <c r="O9" s="928">
        <v>2957294113</v>
      </c>
      <c r="P9" s="793">
        <v>242560849.59</v>
      </c>
      <c r="Q9" s="800">
        <v>7672404</v>
      </c>
      <c r="R9" s="800">
        <v>545701.98</v>
      </c>
    </row>
    <row r="10" spans="1:18" s="746" customFormat="1" ht="15" customHeight="1">
      <c r="A10" s="770" t="s">
        <v>88</v>
      </c>
      <c r="B10" s="794">
        <v>21</v>
      </c>
      <c r="C10" s="800">
        <v>8727699</v>
      </c>
      <c r="D10" s="800">
        <v>735914.81</v>
      </c>
      <c r="E10" s="793">
        <v>24497021</v>
      </c>
      <c r="F10" s="800">
        <v>1563846.68</v>
      </c>
      <c r="G10" s="928">
        <v>1330093490</v>
      </c>
      <c r="H10" s="793">
        <v>115107334.489999</v>
      </c>
      <c r="I10" s="928">
        <v>1274173740</v>
      </c>
      <c r="J10" s="793">
        <v>107380805.04000001</v>
      </c>
      <c r="K10" s="793">
        <v>48923986</v>
      </c>
      <c r="L10" s="800">
        <v>3321276.5</v>
      </c>
      <c r="M10" s="793">
        <v>24291787</v>
      </c>
      <c r="N10" s="800">
        <v>1542587.81</v>
      </c>
      <c r="O10" s="928">
        <v>2710707723</v>
      </c>
      <c r="P10" s="793">
        <v>229651765.33000001</v>
      </c>
      <c r="Q10" s="793">
        <v>10420579</v>
      </c>
      <c r="R10" s="800">
        <v>837336.51</v>
      </c>
    </row>
    <row r="11" spans="1:18" s="746" customFormat="1" ht="15" customHeight="1">
      <c r="A11" s="770" t="s">
        <v>89</v>
      </c>
      <c r="B11" s="794">
        <v>20</v>
      </c>
      <c r="C11" s="800">
        <v>8116257</v>
      </c>
      <c r="D11" s="800">
        <v>743531.56</v>
      </c>
      <c r="E11" s="793">
        <v>23281578</v>
      </c>
      <c r="F11" s="800">
        <v>1639249.06</v>
      </c>
      <c r="G11" s="928">
        <v>1429730994</v>
      </c>
      <c r="H11" s="793">
        <v>133869958.45</v>
      </c>
      <c r="I11" s="928">
        <v>1392253742</v>
      </c>
      <c r="J11" s="793">
        <v>127106307.45</v>
      </c>
      <c r="K11" s="793">
        <v>50252120</v>
      </c>
      <c r="L11" s="800">
        <v>3847197.52</v>
      </c>
      <c r="M11" s="793">
        <v>22729586</v>
      </c>
      <c r="N11" s="800">
        <v>1634997.73</v>
      </c>
      <c r="O11" s="928">
        <v>2926364277</v>
      </c>
      <c r="P11" s="793">
        <v>268841241.77999997</v>
      </c>
      <c r="Q11" s="793">
        <v>13451405</v>
      </c>
      <c r="R11" s="800">
        <v>1155207.78</v>
      </c>
    </row>
    <row r="12" spans="1:18" s="746" customFormat="1" ht="15" customHeight="1">
      <c r="A12" s="770" t="s">
        <v>185</v>
      </c>
      <c r="B12" s="794">
        <v>22</v>
      </c>
      <c r="C12" s="800">
        <v>10068930</v>
      </c>
      <c r="D12" s="800">
        <v>934912.34</v>
      </c>
      <c r="E12" s="793">
        <v>25893862.666666601</v>
      </c>
      <c r="F12" s="800">
        <v>1851510.94</v>
      </c>
      <c r="G12" s="928">
        <v>1758170259</v>
      </c>
      <c r="H12" s="793">
        <v>168582706.36000001</v>
      </c>
      <c r="I12" s="928">
        <v>1667868891</v>
      </c>
      <c r="J12" s="793">
        <v>155540517.97</v>
      </c>
      <c r="K12" s="793">
        <v>55454871</v>
      </c>
      <c r="L12" s="800">
        <v>4312556.07</v>
      </c>
      <c r="M12" s="793">
        <v>23714429</v>
      </c>
      <c r="N12" s="800">
        <v>1758757.19</v>
      </c>
      <c r="O12" s="928">
        <v>3541171242.6666698</v>
      </c>
      <c r="P12" s="793">
        <v>332980960.86000001</v>
      </c>
      <c r="Q12" s="793">
        <v>10872272</v>
      </c>
      <c r="R12" s="800">
        <v>887797.02</v>
      </c>
    </row>
    <row r="13" spans="1:18" s="746" customFormat="1" ht="15" customHeight="1">
      <c r="A13" s="770" t="s">
        <v>240</v>
      </c>
      <c r="B13" s="794">
        <v>19</v>
      </c>
      <c r="C13" s="800">
        <v>7767856</v>
      </c>
      <c r="D13" s="800">
        <v>718960.84</v>
      </c>
      <c r="E13" s="793">
        <v>21004703</v>
      </c>
      <c r="F13" s="800">
        <v>1483115.48</v>
      </c>
      <c r="G13" s="928">
        <v>1457382597</v>
      </c>
      <c r="H13" s="793">
        <v>137653539.419999</v>
      </c>
      <c r="I13" s="928">
        <v>1385926593</v>
      </c>
      <c r="J13" s="793">
        <v>127591186.40000001</v>
      </c>
      <c r="K13" s="793">
        <v>37002907</v>
      </c>
      <c r="L13" s="800">
        <v>2830134.69</v>
      </c>
      <c r="M13" s="793">
        <v>16636991</v>
      </c>
      <c r="N13" s="800">
        <v>1191251.93</v>
      </c>
      <c r="O13" s="928">
        <v>2925721647</v>
      </c>
      <c r="P13" s="793">
        <v>271468188.75999999</v>
      </c>
      <c r="Q13" s="793">
        <v>12351660</v>
      </c>
      <c r="R13" s="800">
        <v>1051884.67</v>
      </c>
    </row>
    <row r="14" spans="1:18" s="746" customFormat="1" ht="14.25" customHeight="1">
      <c r="A14" s="1248" t="s">
        <v>1100</v>
      </c>
      <c r="B14" s="1248"/>
      <c r="C14" s="1248"/>
      <c r="D14" s="1248"/>
      <c r="E14" s="1248"/>
      <c r="F14" s="1248"/>
      <c r="G14" s="1248"/>
      <c r="H14" s="1248"/>
      <c r="I14" s="1248"/>
      <c r="J14" s="1248"/>
      <c r="K14" s="1248"/>
      <c r="L14" s="1248"/>
      <c r="M14" s="1248"/>
      <c r="N14" s="1248"/>
      <c r="O14" s="1248"/>
      <c r="P14" s="1248"/>
      <c r="Q14" s="1248"/>
      <c r="R14" s="1248"/>
    </row>
    <row r="15" spans="1:18" s="746" customFormat="1" ht="13.5" customHeight="1">
      <c r="A15" s="1248" t="s">
        <v>353</v>
      </c>
      <c r="B15" s="1248"/>
      <c r="C15" s="1248"/>
      <c r="D15" s="1248"/>
      <c r="E15" s="1248"/>
      <c r="F15" s="1248"/>
      <c r="G15" s="1248"/>
      <c r="H15" s="1248"/>
      <c r="I15" s="1248"/>
      <c r="J15" s="1248"/>
      <c r="K15" s="1248"/>
      <c r="L15" s="1248"/>
      <c r="M15" s="1248"/>
      <c r="N15" s="1248"/>
      <c r="O15" s="1248"/>
      <c r="P15" s="1248"/>
      <c r="Q15" s="1248"/>
      <c r="R15" s="1248"/>
    </row>
    <row r="16" spans="1:18" s="746" customFormat="1" ht="13.5" customHeight="1">
      <c r="A16" s="1248" t="s">
        <v>927</v>
      </c>
      <c r="B16" s="1248"/>
      <c r="C16" s="1248"/>
      <c r="D16" s="1248"/>
      <c r="E16" s="1248"/>
      <c r="F16" s="1248"/>
      <c r="G16" s="1248"/>
      <c r="H16" s="1248"/>
      <c r="I16" s="1248"/>
      <c r="J16" s="1248"/>
      <c r="K16" s="1248"/>
      <c r="L16" s="1248"/>
      <c r="M16" s="1248"/>
      <c r="N16" s="1248"/>
      <c r="O16" s="1248"/>
      <c r="P16" s="1248"/>
      <c r="Q16" s="1248"/>
      <c r="R16" s="1248"/>
    </row>
    <row r="17" spans="7:8" s="746" customFormat="1" ht="28.35" customHeight="1"/>
    <row r="21" spans="7:8">
      <c r="G21" s="927"/>
      <c r="H21" s="927"/>
    </row>
    <row r="22" spans="7:8">
      <c r="G22" s="927"/>
      <c r="H22" s="927"/>
    </row>
    <row r="23" spans="7:8">
      <c r="G23" s="927"/>
      <c r="H23" s="927"/>
    </row>
    <row r="24" spans="7:8">
      <c r="G24" s="926"/>
      <c r="H24" s="926"/>
    </row>
    <row r="25" spans="7:8">
      <c r="G25" s="926"/>
      <c r="H25" s="926"/>
    </row>
    <row r="26" spans="7:8">
      <c r="G26" s="767"/>
      <c r="H26" s="767"/>
    </row>
  </sheetData>
  <mergeCells count="16">
    <mergeCell ref="A14:R14"/>
    <mergeCell ref="A15:R15"/>
    <mergeCell ref="A16:R16"/>
    <mergeCell ref="O2:P3"/>
    <mergeCell ref="Q2:R3"/>
    <mergeCell ref="G3:H3"/>
    <mergeCell ref="I3:J3"/>
    <mergeCell ref="K3:L3"/>
    <mergeCell ref="M3:N3"/>
    <mergeCell ref="A1:N1"/>
    <mergeCell ref="A2:A4"/>
    <mergeCell ref="B2:B4"/>
    <mergeCell ref="C2:D3"/>
    <mergeCell ref="E2:F3"/>
    <mergeCell ref="G2:J2"/>
    <mergeCell ref="K2:N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zoomScaleNormal="100" workbookViewId="0">
      <selection activeCell="G10" sqref="G10"/>
    </sheetView>
  </sheetViews>
  <sheetFormatPr defaultColWidth="9.140625" defaultRowHeight="15"/>
  <cols>
    <col min="1" max="1" width="13.42578125" style="742" bestFit="1" customWidth="1"/>
    <col min="2" max="3" width="10.5703125" style="742" bestFit="1" customWidth="1"/>
    <col min="4" max="4" width="10.5703125" style="742" customWidth="1"/>
    <col min="5" max="7" width="10.5703125" style="742" bestFit="1" customWidth="1"/>
    <col min="8" max="8" width="11.42578125" style="742" bestFit="1" customWidth="1"/>
    <col min="9" max="13" width="10.5703125" style="742" bestFit="1" customWidth="1"/>
    <col min="14" max="14" width="10.85546875" style="742" bestFit="1" customWidth="1"/>
    <col min="15" max="15" width="4.5703125" style="742" bestFit="1" customWidth="1"/>
    <col min="16" max="16384" width="9.140625" style="742"/>
  </cols>
  <sheetData>
    <row r="1" spans="1:14" ht="17.25" customHeight="1">
      <c r="A1" s="1255" t="s">
        <v>1120</v>
      </c>
      <c r="B1" s="1255"/>
      <c r="C1" s="1255"/>
      <c r="D1" s="1255"/>
      <c r="E1" s="1255"/>
      <c r="F1" s="1255"/>
      <c r="G1" s="1255"/>
      <c r="H1" s="1255"/>
      <c r="I1" s="1255"/>
      <c r="J1" s="1255"/>
      <c r="K1" s="1255"/>
      <c r="L1" s="1255"/>
      <c r="M1" s="1255"/>
      <c r="N1" s="1255"/>
    </row>
    <row r="2" spans="1:14" s="746" customFormat="1" ht="17.25" customHeight="1">
      <c r="A2" s="1269" t="s">
        <v>1110</v>
      </c>
      <c r="B2" s="1267" t="s">
        <v>249</v>
      </c>
      <c r="C2" s="1288"/>
      <c r="D2" s="1288"/>
      <c r="E2" s="1288"/>
      <c r="F2" s="1288"/>
      <c r="G2" s="1288"/>
      <c r="H2" s="1268"/>
      <c r="I2" s="1267" t="s">
        <v>250</v>
      </c>
      <c r="J2" s="1288"/>
      <c r="K2" s="1288"/>
      <c r="L2" s="1288"/>
      <c r="M2" s="1288"/>
      <c r="N2" s="1268"/>
    </row>
    <row r="3" spans="1:14" s="746" customFormat="1" ht="27" customHeight="1">
      <c r="A3" s="1318"/>
      <c r="B3" s="1328" t="s">
        <v>1119</v>
      </c>
      <c r="C3" s="1329"/>
      <c r="D3" s="1330"/>
      <c r="E3" s="1328" t="s">
        <v>1118</v>
      </c>
      <c r="F3" s="1331"/>
      <c r="G3" s="1256" t="s">
        <v>12</v>
      </c>
      <c r="H3" s="1326" t="s">
        <v>1117</v>
      </c>
      <c r="I3" s="1328" t="s">
        <v>1119</v>
      </c>
      <c r="J3" s="1331"/>
      <c r="K3" s="1328" t="s">
        <v>1118</v>
      </c>
      <c r="L3" s="1331"/>
      <c r="M3" s="1256" t="s">
        <v>12</v>
      </c>
      <c r="N3" s="1326" t="s">
        <v>1117</v>
      </c>
    </row>
    <row r="4" spans="1:14" s="746" customFormat="1" ht="40.5" customHeight="1">
      <c r="A4" s="1270"/>
      <c r="B4" s="925" t="s">
        <v>1115</v>
      </c>
      <c r="C4" s="925" t="s">
        <v>1114</v>
      </c>
      <c r="D4" s="925" t="s">
        <v>1116</v>
      </c>
      <c r="E4" s="925" t="s">
        <v>1113</v>
      </c>
      <c r="F4" s="925" t="s">
        <v>1112</v>
      </c>
      <c r="G4" s="1289"/>
      <c r="H4" s="1327"/>
      <c r="I4" s="925" t="s">
        <v>1115</v>
      </c>
      <c r="J4" s="925" t="s">
        <v>1114</v>
      </c>
      <c r="K4" s="925" t="s">
        <v>1113</v>
      </c>
      <c r="L4" s="925" t="s">
        <v>1112</v>
      </c>
      <c r="M4" s="1289"/>
      <c r="N4" s="1327"/>
    </row>
    <row r="5" spans="1:14" s="759" customFormat="1" ht="18" customHeight="1">
      <c r="A5" s="763" t="s">
        <v>0</v>
      </c>
      <c r="B5" s="765">
        <v>38867.11</v>
      </c>
      <c r="C5" s="765">
        <v>935.80000000000007</v>
      </c>
      <c r="D5" s="765">
        <v>1750.0300000000002</v>
      </c>
      <c r="E5" s="765">
        <v>343590.02</v>
      </c>
      <c r="F5" s="765">
        <v>822.4</v>
      </c>
      <c r="G5" s="765">
        <v>385965.36</v>
      </c>
      <c r="H5" s="765">
        <v>61.11</v>
      </c>
      <c r="I5" s="774">
        <v>242873.12367475999</v>
      </c>
      <c r="J5" s="765">
        <v>3968.154223345</v>
      </c>
      <c r="K5" s="765">
        <v>53890.806845500003</v>
      </c>
      <c r="L5" s="765">
        <v>8840.9483830999998</v>
      </c>
      <c r="M5" s="774">
        <v>309573.03313470498</v>
      </c>
      <c r="N5" s="765">
        <v>2826.87</v>
      </c>
    </row>
    <row r="6" spans="1:14" s="759" customFormat="1" ht="18" customHeight="1">
      <c r="A6" s="763" t="s">
        <v>1</v>
      </c>
      <c r="B6" s="765">
        <v>39223.060000000005</v>
      </c>
      <c r="C6" s="765">
        <v>587.42000000000007</v>
      </c>
      <c r="D6" s="773">
        <v>1540.22</v>
      </c>
      <c r="E6" s="765">
        <v>309091.12999999995</v>
      </c>
      <c r="F6" s="765">
        <v>1160.44</v>
      </c>
      <c r="G6" s="765">
        <v>350062.05</v>
      </c>
      <c r="H6" s="761">
        <v>87.98</v>
      </c>
      <c r="I6" s="765">
        <v>158677.16769216501</v>
      </c>
      <c r="J6" s="765">
        <v>1454.8735889550003</v>
      </c>
      <c r="K6" s="765">
        <v>48900.541800565006</v>
      </c>
      <c r="L6" s="765">
        <v>7671.1285638749996</v>
      </c>
      <c r="M6" s="774">
        <v>216703.71164554998</v>
      </c>
      <c r="N6" s="765">
        <v>3067.21</v>
      </c>
    </row>
    <row r="7" spans="1:14" s="746" customFormat="1" ht="18" customHeight="1">
      <c r="A7" s="758" t="s">
        <v>83</v>
      </c>
      <c r="B7" s="757">
        <v>5226.5200000000004</v>
      </c>
      <c r="C7" s="757">
        <v>74.3</v>
      </c>
      <c r="D7" s="754">
        <v>271.36</v>
      </c>
      <c r="E7" s="757">
        <v>55722.15</v>
      </c>
      <c r="F7" s="757">
        <v>493.40999999999997</v>
      </c>
      <c r="G7" s="757">
        <v>61516.380000000005</v>
      </c>
      <c r="H7" s="757">
        <v>78</v>
      </c>
      <c r="I7" s="757">
        <v>24181.920586820001</v>
      </c>
      <c r="J7" s="757">
        <v>190.89728242000001</v>
      </c>
      <c r="K7" s="757">
        <v>6749.8462899300002</v>
      </c>
      <c r="L7" s="757">
        <v>841.69989684999996</v>
      </c>
      <c r="M7" s="757">
        <v>31964.364056009999</v>
      </c>
      <c r="N7" s="757">
        <v>2840.01</v>
      </c>
    </row>
    <row r="8" spans="1:14" s="746" customFormat="1" ht="18" customHeight="1">
      <c r="A8" s="770" t="s">
        <v>84</v>
      </c>
      <c r="B8" s="769">
        <v>6666.2899999999991</v>
      </c>
      <c r="C8" s="769">
        <v>118.63999999999999</v>
      </c>
      <c r="D8" s="768">
        <v>279.02999999999997</v>
      </c>
      <c r="E8" s="769">
        <v>63354.59</v>
      </c>
      <c r="F8" s="769">
        <v>198.4</v>
      </c>
      <c r="G8" s="769">
        <v>70337.919999999998</v>
      </c>
      <c r="H8" s="769">
        <v>78.84</v>
      </c>
      <c r="I8" s="769">
        <v>33942.134638894997</v>
      </c>
      <c r="J8" s="769">
        <v>204.52472940000001</v>
      </c>
      <c r="K8" s="769">
        <v>7107.1312827499996</v>
      </c>
      <c r="L8" s="769">
        <v>1312.3353947000001</v>
      </c>
      <c r="M8" s="769">
        <v>42566.126045744997</v>
      </c>
      <c r="N8" s="769">
        <v>2865.78</v>
      </c>
    </row>
    <row r="9" spans="1:14" s="746" customFormat="1" ht="18" customHeight="1">
      <c r="A9" s="770" t="s">
        <v>85</v>
      </c>
      <c r="B9" s="769">
        <v>5199.42</v>
      </c>
      <c r="C9" s="769">
        <v>62.240000000000009</v>
      </c>
      <c r="D9" s="768">
        <v>319.83999999999997</v>
      </c>
      <c r="E9" s="769">
        <v>42310.09</v>
      </c>
      <c r="F9" s="769">
        <v>86.59</v>
      </c>
      <c r="G9" s="769">
        <v>47658.34</v>
      </c>
      <c r="H9" s="769">
        <v>79.77</v>
      </c>
      <c r="I9" s="769">
        <v>24839.291011860001</v>
      </c>
      <c r="J9" s="769">
        <v>148.68052804499999</v>
      </c>
      <c r="K9" s="769">
        <v>7488.6603811699997</v>
      </c>
      <c r="L9" s="769">
        <v>1428.9297317</v>
      </c>
      <c r="M9" s="769">
        <v>33905.561652775003</v>
      </c>
      <c r="N9" s="769">
        <v>2898.86</v>
      </c>
    </row>
    <row r="10" spans="1:14" s="746" customFormat="1" ht="18" customHeight="1">
      <c r="A10" s="770" t="s">
        <v>88</v>
      </c>
      <c r="B10" s="769">
        <v>4740.58</v>
      </c>
      <c r="C10" s="769">
        <v>112.94</v>
      </c>
      <c r="D10" s="768">
        <v>340.19</v>
      </c>
      <c r="E10" s="769">
        <v>31135.329999999998</v>
      </c>
      <c r="F10" s="769">
        <v>75.5</v>
      </c>
      <c r="G10" s="769">
        <v>36064.35</v>
      </c>
      <c r="H10" s="769">
        <v>84.79</v>
      </c>
      <c r="I10" s="769">
        <v>18631.462569529998</v>
      </c>
      <c r="J10" s="769">
        <v>418.56826238999997</v>
      </c>
      <c r="K10" s="769">
        <v>5846.5644863050002</v>
      </c>
      <c r="L10" s="769">
        <v>1065.2807706250001</v>
      </c>
      <c r="M10" s="769">
        <v>25961.87608885</v>
      </c>
      <c r="N10" s="769">
        <v>2926.1</v>
      </c>
    </row>
    <row r="11" spans="1:14" s="746" customFormat="1" ht="18" customHeight="1">
      <c r="A11" s="770" t="s">
        <v>89</v>
      </c>
      <c r="B11" s="769">
        <v>5076.6499999999996</v>
      </c>
      <c r="C11" s="769">
        <v>66.3</v>
      </c>
      <c r="D11" s="768">
        <v>329.8</v>
      </c>
      <c r="E11" s="769">
        <v>46718.59</v>
      </c>
      <c r="F11" s="769">
        <v>90.03</v>
      </c>
      <c r="G11" s="769">
        <v>51951.570000000007</v>
      </c>
      <c r="H11" s="769">
        <v>85.76</v>
      </c>
      <c r="I11" s="769">
        <v>16950.402502820001</v>
      </c>
      <c r="J11" s="769">
        <v>156.117911155</v>
      </c>
      <c r="K11" s="769">
        <v>6718.396150435</v>
      </c>
      <c r="L11" s="769">
        <v>847.807308025</v>
      </c>
      <c r="M11" s="769">
        <v>24672.723872434999</v>
      </c>
      <c r="N11" s="769">
        <v>3007.65</v>
      </c>
    </row>
    <row r="12" spans="1:14" s="746" customFormat="1" ht="18" customHeight="1">
      <c r="A12" s="770" t="s">
        <v>185</v>
      </c>
      <c r="B12" s="769">
        <v>7029.36</v>
      </c>
      <c r="C12" s="769">
        <v>73.989999999999995</v>
      </c>
      <c r="D12" s="768">
        <v>346.46</v>
      </c>
      <c r="E12" s="769">
        <v>44326.38</v>
      </c>
      <c r="F12" s="769">
        <v>149.38</v>
      </c>
      <c r="G12" s="769">
        <v>51579.11</v>
      </c>
      <c r="H12" s="769">
        <v>87.32</v>
      </c>
      <c r="I12" s="769">
        <v>21897.225202729998</v>
      </c>
      <c r="J12" s="769">
        <v>117.002588</v>
      </c>
      <c r="K12" s="769">
        <v>8841.7870522400008</v>
      </c>
      <c r="L12" s="769">
        <v>1290.6840209500001</v>
      </c>
      <c r="M12" s="769">
        <v>32146.698863919999</v>
      </c>
      <c r="N12" s="769">
        <v>3042.45</v>
      </c>
    </row>
    <row r="13" spans="1:14" s="746" customFormat="1" ht="18" customHeight="1">
      <c r="A13" s="770" t="s">
        <v>240</v>
      </c>
      <c r="B13" s="769">
        <v>5284.24</v>
      </c>
      <c r="C13" s="769">
        <v>79.010000000000005</v>
      </c>
      <c r="D13" s="768">
        <v>401.63</v>
      </c>
      <c r="E13" s="769">
        <v>25524</v>
      </c>
      <c r="F13" s="769">
        <v>67.13</v>
      </c>
      <c r="G13" s="769">
        <v>30954.38</v>
      </c>
      <c r="H13" s="769">
        <v>87.98</v>
      </c>
      <c r="I13" s="769">
        <v>18234.731179509999</v>
      </c>
      <c r="J13" s="769">
        <v>219.08228754500001</v>
      </c>
      <c r="K13" s="769">
        <v>6148.1561577350003</v>
      </c>
      <c r="L13" s="769">
        <v>884.39144102499995</v>
      </c>
      <c r="M13" s="769">
        <v>25486.361065814999</v>
      </c>
      <c r="N13" s="769">
        <v>3067.21</v>
      </c>
    </row>
    <row r="14" spans="1:14" s="746" customFormat="1" ht="14.25" customHeight="1">
      <c r="A14" s="1248" t="s">
        <v>353</v>
      </c>
      <c r="B14" s="1248"/>
      <c r="C14" s="1248"/>
      <c r="D14" s="1248"/>
      <c r="E14" s="1248"/>
    </row>
    <row r="15" spans="1:14" s="746" customFormat="1" ht="12.75" customHeight="1">
      <c r="A15" s="1248" t="s">
        <v>849</v>
      </c>
      <c r="B15" s="1248"/>
      <c r="C15" s="1248"/>
      <c r="D15" s="1248"/>
      <c r="E15" s="1248"/>
    </row>
    <row r="16" spans="1:14" s="746" customFormat="1" ht="26.1" customHeight="1"/>
    <row r="17" spans="2:14">
      <c r="B17" s="745"/>
      <c r="C17" s="745"/>
      <c r="D17" s="745"/>
      <c r="E17" s="745"/>
      <c r="F17" s="745"/>
      <c r="G17" s="745"/>
      <c r="H17" s="745"/>
      <c r="I17" s="745"/>
      <c r="J17" s="745"/>
      <c r="K17" s="745"/>
      <c r="L17" s="745"/>
      <c r="M17" s="745"/>
      <c r="N17" s="745"/>
    </row>
  </sheetData>
  <mergeCells count="14">
    <mergeCell ref="N3:N4"/>
    <mergeCell ref="A14:E14"/>
    <mergeCell ref="A15:E15"/>
    <mergeCell ref="A1:N1"/>
    <mergeCell ref="A2:A4"/>
    <mergeCell ref="B2:H2"/>
    <mergeCell ref="I2:N2"/>
    <mergeCell ref="B3:D3"/>
    <mergeCell ref="E3:F3"/>
    <mergeCell ref="G3:G4"/>
    <mergeCell ref="H3:H4"/>
    <mergeCell ref="I3:J3"/>
    <mergeCell ref="K3:L3"/>
    <mergeCell ref="M3:M4"/>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Normal="100" workbookViewId="0">
      <selection activeCell="G10" sqref="G10"/>
    </sheetView>
  </sheetViews>
  <sheetFormatPr defaultColWidth="9.140625" defaultRowHeight="15"/>
  <cols>
    <col min="1" max="11" width="14.5703125" style="742" bestFit="1" customWidth="1"/>
    <col min="12" max="12" width="4.5703125" style="742" bestFit="1" customWidth="1"/>
    <col min="13" max="16384" width="9.140625" style="742"/>
  </cols>
  <sheetData>
    <row r="1" spans="1:11" ht="15" customHeight="1">
      <c r="A1" s="1255" t="s">
        <v>815</v>
      </c>
      <c r="B1" s="1255"/>
      <c r="C1" s="1255"/>
      <c r="D1" s="1255"/>
      <c r="E1" s="1255"/>
      <c r="F1" s="1255"/>
      <c r="G1" s="1255"/>
      <c r="H1" s="1255"/>
      <c r="I1" s="1255"/>
      <c r="J1" s="1255"/>
      <c r="K1" s="1255"/>
    </row>
    <row r="2" spans="1:11" s="746" customFormat="1" ht="12.75" customHeight="1">
      <c r="A2" s="1256" t="s">
        <v>91</v>
      </c>
      <c r="B2" s="1267" t="s">
        <v>926</v>
      </c>
      <c r="C2" s="1288"/>
      <c r="D2" s="1288"/>
      <c r="E2" s="1288"/>
      <c r="F2" s="1268"/>
      <c r="G2" s="1267" t="s">
        <v>1122</v>
      </c>
      <c r="H2" s="1288"/>
      <c r="I2" s="1288"/>
      <c r="J2" s="1288"/>
      <c r="K2" s="1268"/>
    </row>
    <row r="3" spans="1:11" s="746" customFormat="1" ht="15" customHeight="1">
      <c r="A3" s="1289"/>
      <c r="B3" s="858" t="s">
        <v>1121</v>
      </c>
      <c r="C3" s="858" t="s">
        <v>924</v>
      </c>
      <c r="D3" s="858" t="s">
        <v>277</v>
      </c>
      <c r="E3" s="858" t="s">
        <v>756</v>
      </c>
      <c r="F3" s="858" t="s">
        <v>368</v>
      </c>
      <c r="G3" s="858" t="s">
        <v>1121</v>
      </c>
      <c r="H3" s="858" t="s">
        <v>924</v>
      </c>
      <c r="I3" s="858" t="s">
        <v>277</v>
      </c>
      <c r="J3" s="858" t="s">
        <v>756</v>
      </c>
      <c r="K3" s="858" t="s">
        <v>368</v>
      </c>
    </row>
    <row r="4" spans="1:11" s="746" customFormat="1" ht="18" customHeight="1">
      <c r="A4" s="763" t="s">
        <v>0</v>
      </c>
      <c r="B4" s="942">
        <v>83.52593108932335</v>
      </c>
      <c r="C4" s="942">
        <v>1.0296892375292826E-3</v>
      </c>
      <c r="D4" s="942">
        <v>0</v>
      </c>
      <c r="E4" s="942">
        <v>0</v>
      </c>
      <c r="F4" s="942">
        <v>16.473039221439134</v>
      </c>
      <c r="G4" s="942">
        <v>9.498639408011627</v>
      </c>
      <c r="H4" s="942">
        <v>1.4947445784134403</v>
      </c>
      <c r="I4" s="942">
        <v>0</v>
      </c>
      <c r="J4" s="942">
        <v>0</v>
      </c>
      <c r="K4" s="942">
        <v>89.006616013574927</v>
      </c>
    </row>
    <row r="5" spans="1:11" s="746" customFormat="1" ht="18" customHeight="1">
      <c r="A5" s="763" t="s">
        <v>1</v>
      </c>
      <c r="B5" s="941">
        <v>72.93107217232064</v>
      </c>
      <c r="C5" s="941">
        <v>3.0133091418381359E-3</v>
      </c>
      <c r="D5" s="941">
        <v>0</v>
      </c>
      <c r="E5" s="941">
        <v>0</v>
      </c>
      <c r="F5" s="941">
        <v>27.065914518537515</v>
      </c>
      <c r="G5" s="941">
        <v>15.393338207148568</v>
      </c>
      <c r="H5" s="941">
        <v>1.6026569628299896</v>
      </c>
      <c r="I5" s="941">
        <v>0</v>
      </c>
      <c r="J5" s="941">
        <v>0</v>
      </c>
      <c r="K5" s="941">
        <v>83.004004830021429</v>
      </c>
    </row>
    <row r="6" spans="1:11" s="746" customFormat="1" ht="18" customHeight="1">
      <c r="A6" s="758" t="s">
        <v>83</v>
      </c>
      <c r="B6" s="940">
        <v>67.306914985000006</v>
      </c>
      <c r="C6" s="940">
        <v>3.2059999999999999E-6</v>
      </c>
      <c r="D6" s="940">
        <v>0</v>
      </c>
      <c r="E6" s="940">
        <v>0</v>
      </c>
      <c r="F6" s="940">
        <v>32.693081808999999</v>
      </c>
      <c r="G6" s="940">
        <v>12.68406442</v>
      </c>
      <c r="H6" s="940">
        <v>2.2825047860000001</v>
      </c>
      <c r="I6" s="940">
        <v>0</v>
      </c>
      <c r="J6" s="940">
        <v>0</v>
      </c>
      <c r="K6" s="940">
        <v>85.033430795000001</v>
      </c>
    </row>
    <row r="7" spans="1:11" s="746" customFormat="1" ht="18" customHeight="1">
      <c r="A7" s="770" t="s">
        <v>84</v>
      </c>
      <c r="B7" s="939">
        <v>68.469144592730117</v>
      </c>
      <c r="C7" s="939">
        <v>4.6133005514708758E-3</v>
      </c>
      <c r="D7" s="939">
        <v>0</v>
      </c>
      <c r="E7" s="939">
        <v>0</v>
      </c>
      <c r="F7" s="939">
        <v>31.52624210671841</v>
      </c>
      <c r="G7" s="939">
        <v>16.460193908787506</v>
      </c>
      <c r="H7" s="939">
        <v>1.3400785092853871</v>
      </c>
      <c r="I7" s="939">
        <v>0</v>
      </c>
      <c r="J7" s="939">
        <v>0</v>
      </c>
      <c r="K7" s="939">
        <v>82.199727581927107</v>
      </c>
    </row>
    <row r="8" spans="1:11" s="746" customFormat="1" ht="18" customHeight="1">
      <c r="A8" s="770" t="s">
        <v>85</v>
      </c>
      <c r="B8" s="939">
        <v>70.588089035290267</v>
      </c>
      <c r="C8" s="939">
        <v>9.8143759923646195E-6</v>
      </c>
      <c r="D8" s="939">
        <v>0</v>
      </c>
      <c r="E8" s="939">
        <v>0</v>
      </c>
      <c r="F8" s="939">
        <v>29.41190115033374</v>
      </c>
      <c r="G8" s="939">
        <v>16.877243477922725</v>
      </c>
      <c r="H8" s="939">
        <v>1.3880011106722037</v>
      </c>
      <c r="I8" s="939">
        <v>0</v>
      </c>
      <c r="J8" s="939">
        <v>0</v>
      </c>
      <c r="K8" s="939">
        <v>81.734755411405075</v>
      </c>
    </row>
    <row r="9" spans="1:11" s="746" customFormat="1" ht="18" customHeight="1">
      <c r="A9" s="770" t="s">
        <v>88</v>
      </c>
      <c r="B9" s="939">
        <v>76.549331636999995</v>
      </c>
      <c r="C9" s="939">
        <v>7.7039150000000004E-3</v>
      </c>
      <c r="D9" s="939">
        <v>0</v>
      </c>
      <c r="E9" s="939">
        <v>0</v>
      </c>
      <c r="F9" s="939">
        <v>23.442964447000001</v>
      </c>
      <c r="G9" s="939">
        <v>18.302705236000001</v>
      </c>
      <c r="H9" s="939">
        <v>1.6330992790000001</v>
      </c>
      <c r="I9" s="939">
        <v>0</v>
      </c>
      <c r="J9" s="939">
        <v>0</v>
      </c>
      <c r="K9" s="939">
        <v>80.064195484999999</v>
      </c>
    </row>
    <row r="10" spans="1:11" s="746" customFormat="1" ht="18" customHeight="1">
      <c r="A10" s="770" t="s">
        <v>89</v>
      </c>
      <c r="B10" s="939">
        <v>78.436859889999994</v>
      </c>
      <c r="C10" s="939">
        <v>7.8316540000000004E-3</v>
      </c>
      <c r="D10" s="939">
        <v>0</v>
      </c>
      <c r="E10" s="939">
        <v>0</v>
      </c>
      <c r="F10" s="939">
        <v>21.555308454999999</v>
      </c>
      <c r="G10" s="939">
        <v>17.971297473</v>
      </c>
      <c r="H10" s="939">
        <v>1.0278708329999999</v>
      </c>
      <c r="I10" s="939">
        <v>0</v>
      </c>
      <c r="J10" s="939">
        <v>0</v>
      </c>
      <c r="K10" s="939">
        <v>81.000831693999999</v>
      </c>
    </row>
    <row r="11" spans="1:11" s="746" customFormat="1" ht="18" customHeight="1">
      <c r="A11" s="770" t="s">
        <v>185</v>
      </c>
      <c r="B11" s="939">
        <v>74.787589396000001</v>
      </c>
      <c r="C11" s="939">
        <v>3.1982799999999997E-4</v>
      </c>
      <c r="D11" s="939">
        <v>0</v>
      </c>
      <c r="E11" s="939">
        <v>0</v>
      </c>
      <c r="F11" s="939">
        <v>25.212090776</v>
      </c>
      <c r="G11" s="939">
        <v>15.710926221999999</v>
      </c>
      <c r="H11" s="939">
        <v>1.1832525469999999</v>
      </c>
      <c r="I11" s="939">
        <v>0</v>
      </c>
      <c r="J11" s="939">
        <v>0</v>
      </c>
      <c r="K11" s="939">
        <v>83.105821230999993</v>
      </c>
    </row>
    <row r="12" spans="1:11" s="746" customFormat="1" ht="18" customHeight="1">
      <c r="A12" s="770" t="s">
        <v>240</v>
      </c>
      <c r="B12" s="939">
        <v>66.503088996000002</v>
      </c>
      <c r="C12" s="939">
        <v>0</v>
      </c>
      <c r="D12" s="939">
        <v>0</v>
      </c>
      <c r="E12" s="939">
        <v>0</v>
      </c>
      <c r="F12" s="939">
        <v>33.496911003999998</v>
      </c>
      <c r="G12" s="939">
        <v>15.393338206999999</v>
      </c>
      <c r="H12" s="939">
        <v>1.602656963</v>
      </c>
      <c r="I12" s="939">
        <v>0</v>
      </c>
      <c r="J12" s="939">
        <v>0</v>
      </c>
      <c r="K12" s="939">
        <v>83.00400483</v>
      </c>
    </row>
    <row r="13" spans="1:11" s="746" customFormat="1" ht="15" customHeight="1">
      <c r="A13" s="1248" t="s">
        <v>353</v>
      </c>
      <c r="B13" s="1248"/>
      <c r="C13" s="1248"/>
      <c r="D13" s="1248"/>
      <c r="E13" s="1248"/>
      <c r="F13" s="1248"/>
      <c r="G13" s="1248"/>
      <c r="H13" s="1248"/>
      <c r="I13" s="1248"/>
      <c r="J13" s="1248"/>
      <c r="K13" s="1248"/>
    </row>
    <row r="14" spans="1:11" s="746" customFormat="1" ht="13.5" customHeight="1">
      <c r="A14" s="1248" t="s">
        <v>923</v>
      </c>
      <c r="B14" s="1248"/>
      <c r="C14" s="1248"/>
      <c r="D14" s="1248"/>
      <c r="E14" s="1248"/>
      <c r="F14" s="1248"/>
      <c r="G14" s="1248"/>
      <c r="H14" s="1248"/>
      <c r="I14" s="1248"/>
      <c r="J14" s="1248"/>
      <c r="K14" s="1248"/>
    </row>
    <row r="15" spans="1:11" s="746" customFormat="1" ht="27.6" customHeight="1"/>
  </sheetData>
  <mergeCells count="6">
    <mergeCell ref="A14:K14"/>
    <mergeCell ref="A1:K1"/>
    <mergeCell ref="A2:A3"/>
    <mergeCell ref="B2:F2"/>
    <mergeCell ref="G2:K2"/>
    <mergeCell ref="A13:K1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Normal="100" workbookViewId="0">
      <selection activeCell="K16" sqref="K16"/>
    </sheetView>
  </sheetViews>
  <sheetFormatPr defaultColWidth="9.140625" defaultRowHeight="15"/>
  <cols>
    <col min="1" max="11" width="14.5703125" style="742" bestFit="1" customWidth="1"/>
    <col min="12" max="12" width="5" style="742" bestFit="1" customWidth="1"/>
    <col min="13" max="16384" width="9.140625" style="742"/>
  </cols>
  <sheetData>
    <row r="1" spans="1:11" ht="18" customHeight="1">
      <c r="A1" s="1255" t="s">
        <v>814</v>
      </c>
      <c r="B1" s="1255"/>
      <c r="C1" s="1255"/>
      <c r="D1" s="1255"/>
      <c r="E1" s="1255"/>
      <c r="F1" s="1255"/>
      <c r="G1" s="1255"/>
      <c r="H1" s="1255"/>
      <c r="I1" s="1255"/>
      <c r="J1" s="1255"/>
      <c r="K1" s="1255"/>
    </row>
    <row r="2" spans="1:11" s="746" customFormat="1" ht="18" customHeight="1">
      <c r="A2" s="1256" t="s">
        <v>91</v>
      </c>
      <c r="B2" s="1252" t="s">
        <v>926</v>
      </c>
      <c r="C2" s="1258"/>
      <c r="D2" s="1258"/>
      <c r="E2" s="1258"/>
      <c r="F2" s="1253"/>
      <c r="G2" s="1252" t="s">
        <v>1122</v>
      </c>
      <c r="H2" s="1258"/>
      <c r="I2" s="1258"/>
      <c r="J2" s="1258"/>
      <c r="K2" s="1253"/>
    </row>
    <row r="3" spans="1:11" s="746" customFormat="1" ht="15" customHeight="1">
      <c r="A3" s="1289"/>
      <c r="B3" s="791" t="s">
        <v>1121</v>
      </c>
      <c r="C3" s="791" t="s">
        <v>924</v>
      </c>
      <c r="D3" s="791" t="s">
        <v>277</v>
      </c>
      <c r="E3" s="791" t="s">
        <v>756</v>
      </c>
      <c r="F3" s="791" t="s">
        <v>368</v>
      </c>
      <c r="G3" s="791" t="s">
        <v>1121</v>
      </c>
      <c r="H3" s="791" t="s">
        <v>924</v>
      </c>
      <c r="I3" s="791" t="s">
        <v>277</v>
      </c>
      <c r="J3" s="791" t="s">
        <v>756</v>
      </c>
      <c r="K3" s="791" t="s">
        <v>368</v>
      </c>
    </row>
    <row r="4" spans="1:11" s="746" customFormat="1" ht="18" customHeight="1">
      <c r="A4" s="763" t="s">
        <v>0</v>
      </c>
      <c r="B4" s="821">
        <v>48.83</v>
      </c>
      <c r="C4" s="821">
        <v>8.67</v>
      </c>
      <c r="D4" s="821">
        <v>0.1</v>
      </c>
      <c r="E4" s="821">
        <v>0</v>
      </c>
      <c r="F4" s="821">
        <v>42.4</v>
      </c>
      <c r="G4" s="821">
        <v>17.79</v>
      </c>
      <c r="H4" s="821">
        <v>18.28</v>
      </c>
      <c r="I4" s="821">
        <v>9.68</v>
      </c>
      <c r="J4" s="821">
        <v>0</v>
      </c>
      <c r="K4" s="821">
        <v>54.25</v>
      </c>
    </row>
    <row r="5" spans="1:11" s="746" customFormat="1" ht="18" customHeight="1">
      <c r="A5" s="763" t="s">
        <v>1</v>
      </c>
      <c r="B5" s="821">
        <v>50.99</v>
      </c>
      <c r="C5" s="821">
        <v>7.73</v>
      </c>
      <c r="D5" s="821">
        <v>0.06</v>
      </c>
      <c r="E5" s="821">
        <v>0</v>
      </c>
      <c r="F5" s="821">
        <v>41.22</v>
      </c>
      <c r="G5" s="821">
        <v>20.96</v>
      </c>
      <c r="H5" s="821">
        <v>14.74</v>
      </c>
      <c r="I5" s="821">
        <v>6.77</v>
      </c>
      <c r="J5" s="821">
        <v>0</v>
      </c>
      <c r="K5" s="821">
        <v>57.53</v>
      </c>
    </row>
    <row r="6" spans="1:11" s="746" customFormat="1" ht="18" customHeight="1">
      <c r="A6" s="758" t="s">
        <v>83</v>
      </c>
      <c r="B6" s="818">
        <v>51.27</v>
      </c>
      <c r="C6" s="818">
        <v>7.64</v>
      </c>
      <c r="D6" s="818">
        <v>0.08</v>
      </c>
      <c r="E6" s="818">
        <v>0</v>
      </c>
      <c r="F6" s="818">
        <v>41.01</v>
      </c>
      <c r="G6" s="818">
        <v>19.34</v>
      </c>
      <c r="H6" s="818">
        <v>17.739999999999998</v>
      </c>
      <c r="I6" s="818">
        <v>9.17</v>
      </c>
      <c r="J6" s="818">
        <v>0</v>
      </c>
      <c r="K6" s="818">
        <v>53.75</v>
      </c>
    </row>
    <row r="7" spans="1:11" s="746" customFormat="1" ht="18" customHeight="1">
      <c r="A7" s="753" t="s">
        <v>84</v>
      </c>
      <c r="B7" s="1115">
        <v>49.66</v>
      </c>
      <c r="C7" s="1115">
        <v>7.97</v>
      </c>
      <c r="D7" s="1115">
        <v>7.0000000000000007E-2</v>
      </c>
      <c r="E7" s="1115">
        <v>0</v>
      </c>
      <c r="F7" s="1115">
        <v>42.3</v>
      </c>
      <c r="G7" s="1115">
        <v>19.329999999999998</v>
      </c>
      <c r="H7" s="1115">
        <v>16.62</v>
      </c>
      <c r="I7" s="1115">
        <v>8.15</v>
      </c>
      <c r="J7" s="1115">
        <v>0</v>
      </c>
      <c r="K7" s="1115">
        <v>55.9</v>
      </c>
    </row>
    <row r="8" spans="1:11" s="746" customFormat="1" ht="18" customHeight="1">
      <c r="A8" s="753" t="s">
        <v>85</v>
      </c>
      <c r="B8" s="1115">
        <v>51.03</v>
      </c>
      <c r="C8" s="1115">
        <v>8.4</v>
      </c>
      <c r="D8" s="1115">
        <v>0.06</v>
      </c>
      <c r="E8" s="1115">
        <v>0</v>
      </c>
      <c r="F8" s="1115">
        <v>40.51</v>
      </c>
      <c r="G8" s="1115">
        <v>17.46</v>
      </c>
      <c r="H8" s="1115">
        <v>21.05</v>
      </c>
      <c r="I8" s="1115">
        <v>12.27</v>
      </c>
      <c r="J8" s="1115">
        <v>0</v>
      </c>
      <c r="K8" s="1115">
        <v>49.22</v>
      </c>
    </row>
    <row r="9" spans="1:11" s="746" customFormat="1" ht="18" customHeight="1">
      <c r="A9" s="753" t="s">
        <v>88</v>
      </c>
      <c r="B9" s="1115">
        <v>50.28</v>
      </c>
      <c r="C9" s="1115">
        <v>8.1999999999999993</v>
      </c>
      <c r="D9" s="1115">
        <v>0.06</v>
      </c>
      <c r="E9" s="1115">
        <v>0</v>
      </c>
      <c r="F9" s="1115">
        <v>41.46</v>
      </c>
      <c r="G9" s="1115">
        <v>19.96</v>
      </c>
      <c r="H9" s="1115">
        <v>16.66</v>
      </c>
      <c r="I9" s="1115">
        <v>8.5</v>
      </c>
      <c r="J9" s="1115">
        <v>0</v>
      </c>
      <c r="K9" s="1115">
        <v>54.87</v>
      </c>
    </row>
    <row r="10" spans="1:11" s="746" customFormat="1" ht="18" customHeight="1">
      <c r="A10" s="753" t="s">
        <v>89</v>
      </c>
      <c r="B10" s="1115">
        <v>50.96</v>
      </c>
      <c r="C10" s="1115">
        <v>7.51</v>
      </c>
      <c r="D10" s="1115">
        <v>0.06</v>
      </c>
      <c r="E10" s="1115">
        <v>0</v>
      </c>
      <c r="F10" s="1115">
        <v>41.47</v>
      </c>
      <c r="G10" s="1115">
        <v>21.65</v>
      </c>
      <c r="H10" s="1115">
        <v>14.08</v>
      </c>
      <c r="I10" s="1115">
        <v>6.19</v>
      </c>
      <c r="J10" s="1115">
        <v>0</v>
      </c>
      <c r="K10" s="1115">
        <v>58.09</v>
      </c>
    </row>
    <row r="11" spans="1:11" s="746" customFormat="1" ht="18" customHeight="1">
      <c r="A11" s="753" t="s">
        <v>185</v>
      </c>
      <c r="B11" s="1115">
        <v>51.8</v>
      </c>
      <c r="C11" s="1115">
        <v>7.35</v>
      </c>
      <c r="D11" s="1115">
        <v>0.04</v>
      </c>
      <c r="E11" s="1115">
        <v>0</v>
      </c>
      <c r="F11" s="1115">
        <v>40.81</v>
      </c>
      <c r="G11" s="1115">
        <v>20.18</v>
      </c>
      <c r="H11" s="1115">
        <v>16.32</v>
      </c>
      <c r="I11" s="1115">
        <v>7.23</v>
      </c>
      <c r="J11" s="1115">
        <v>0</v>
      </c>
      <c r="K11" s="1115">
        <v>56.27</v>
      </c>
    </row>
    <row r="12" spans="1:11" s="746" customFormat="1" ht="18" customHeight="1">
      <c r="A12" s="753" t="s">
        <v>240</v>
      </c>
      <c r="B12" s="1115">
        <v>51.45</v>
      </c>
      <c r="C12" s="1115">
        <v>7.31</v>
      </c>
      <c r="D12" s="1115">
        <v>0.05</v>
      </c>
      <c r="E12" s="1115">
        <v>0</v>
      </c>
      <c r="F12" s="1115">
        <v>41.19</v>
      </c>
      <c r="G12" s="1115">
        <v>20.96</v>
      </c>
      <c r="H12" s="1115">
        <v>14.74</v>
      </c>
      <c r="I12" s="1115">
        <v>6.77</v>
      </c>
      <c r="J12" s="1115">
        <v>0</v>
      </c>
      <c r="K12" s="1115">
        <v>57.53</v>
      </c>
    </row>
    <row r="13" spans="1:11" s="746" customFormat="1" ht="14.25" customHeight="1">
      <c r="A13" s="1276" t="s">
        <v>353</v>
      </c>
      <c r="B13" s="1276"/>
      <c r="C13" s="1276"/>
      <c r="D13" s="1276"/>
      <c r="E13" s="1276"/>
      <c r="F13" s="1276"/>
      <c r="G13" s="1276"/>
      <c r="H13" s="1276"/>
      <c r="I13" s="1276"/>
      <c r="J13" s="1276"/>
      <c r="K13" s="1276"/>
    </row>
    <row r="14" spans="1:11" s="746" customFormat="1" ht="13.5" customHeight="1">
      <c r="A14" s="1276" t="s">
        <v>927</v>
      </c>
      <c r="B14" s="1276"/>
      <c r="C14" s="1276"/>
      <c r="D14" s="1276"/>
      <c r="E14" s="1276"/>
      <c r="F14" s="1276"/>
      <c r="G14" s="1276"/>
      <c r="H14" s="1276"/>
      <c r="I14" s="1276"/>
      <c r="J14" s="1276"/>
      <c r="K14" s="1276"/>
    </row>
    <row r="15" spans="1:11" s="746" customFormat="1" ht="26.85" customHeight="1"/>
  </sheetData>
  <mergeCells count="6">
    <mergeCell ref="A14:K14"/>
    <mergeCell ref="A1:K1"/>
    <mergeCell ref="A2:A3"/>
    <mergeCell ref="B2:F2"/>
    <mergeCell ref="G2:K2"/>
    <mergeCell ref="A13:K1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sqref="A1:J1"/>
    </sheetView>
  </sheetViews>
  <sheetFormatPr defaultRowHeight="15"/>
  <cols>
    <col min="1" max="1" width="6.42578125" bestFit="1" customWidth="1"/>
    <col min="2" max="2" width="18.7109375" customWidth="1"/>
    <col min="3" max="3" width="28.7109375" customWidth="1"/>
    <col min="4" max="4" width="10.7109375" style="82" bestFit="1" customWidth="1"/>
    <col min="5" max="5" width="10.7109375" bestFit="1" customWidth="1"/>
    <col min="6" max="6" width="10.42578125" bestFit="1" customWidth="1"/>
    <col min="7" max="7" width="11.85546875" bestFit="1" customWidth="1"/>
    <col min="8" max="10" width="9.42578125" bestFit="1" customWidth="1"/>
  </cols>
  <sheetData>
    <row r="1" spans="1:13" ht="15" customHeight="1">
      <c r="A1" s="1166" t="s">
        <v>183</v>
      </c>
      <c r="B1" s="1166"/>
      <c r="C1" s="1166"/>
      <c r="D1" s="1166"/>
      <c r="E1" s="1166"/>
      <c r="F1" s="1166"/>
      <c r="G1" s="1166"/>
      <c r="H1" s="1166"/>
      <c r="I1" s="1166"/>
      <c r="J1" s="1166"/>
      <c r="K1" s="1143"/>
    </row>
    <row r="2" spans="1:13">
      <c r="A2" s="1163" t="s">
        <v>94</v>
      </c>
      <c r="B2" s="1163" t="s">
        <v>95</v>
      </c>
      <c r="C2" s="1167" t="s">
        <v>96</v>
      </c>
      <c r="D2" s="1165" t="s">
        <v>102</v>
      </c>
      <c r="E2" s="1169" t="s">
        <v>97</v>
      </c>
      <c r="F2" s="1163" t="s">
        <v>98</v>
      </c>
      <c r="G2" s="1159" t="s">
        <v>99</v>
      </c>
      <c r="H2" s="1160"/>
      <c r="I2" s="1161" t="s">
        <v>100</v>
      </c>
      <c r="J2" s="1163" t="s">
        <v>101</v>
      </c>
      <c r="K2" s="123"/>
    </row>
    <row r="3" spans="1:13" ht="60">
      <c r="A3" s="1164"/>
      <c r="B3" s="1164"/>
      <c r="C3" s="1168"/>
      <c r="D3" s="1165"/>
      <c r="E3" s="1170"/>
      <c r="F3" s="1164"/>
      <c r="G3" s="215" t="s">
        <v>103</v>
      </c>
      <c r="H3" s="215" t="s">
        <v>104</v>
      </c>
      <c r="I3" s="1162"/>
      <c r="J3" s="1164"/>
      <c r="K3" s="123"/>
    </row>
    <row r="4" spans="1:13" ht="45">
      <c r="A4" s="277">
        <v>1</v>
      </c>
      <c r="B4" s="278" t="s">
        <v>229</v>
      </c>
      <c r="C4" s="278" t="s">
        <v>230</v>
      </c>
      <c r="D4" s="279">
        <v>44756</v>
      </c>
      <c r="E4" s="280">
        <v>44824</v>
      </c>
      <c r="F4" s="280">
        <v>44837</v>
      </c>
      <c r="G4" s="281">
        <v>538434</v>
      </c>
      <c r="H4" s="268">
        <v>26</v>
      </c>
      <c r="I4" s="268">
        <v>25</v>
      </c>
      <c r="J4" s="268">
        <v>1.34</v>
      </c>
      <c r="K4" s="82"/>
      <c r="L4" s="158"/>
    </row>
    <row r="5" spans="1:13" ht="120">
      <c r="A5" s="277">
        <v>2</v>
      </c>
      <c r="B5" s="278" t="s">
        <v>225</v>
      </c>
      <c r="C5" s="278" t="s">
        <v>226</v>
      </c>
      <c r="D5" s="280">
        <v>44749</v>
      </c>
      <c r="E5" s="280">
        <v>44827</v>
      </c>
      <c r="F5" s="280">
        <v>44841</v>
      </c>
      <c r="G5" s="281">
        <v>5956953</v>
      </c>
      <c r="H5" s="268">
        <v>26</v>
      </c>
      <c r="I5" s="282">
        <v>9.8000000000000007</v>
      </c>
      <c r="J5" s="268">
        <v>5.83</v>
      </c>
      <c r="K5" s="82"/>
      <c r="L5" s="158"/>
    </row>
    <row r="6" spans="1:13" ht="30">
      <c r="A6" s="277">
        <v>3</v>
      </c>
      <c r="B6" s="278" t="s">
        <v>235</v>
      </c>
      <c r="C6" s="278" t="s">
        <v>236</v>
      </c>
      <c r="D6" s="279">
        <v>44769</v>
      </c>
      <c r="E6" s="280">
        <v>44827</v>
      </c>
      <c r="F6" s="280">
        <v>44841</v>
      </c>
      <c r="G6" s="281">
        <v>13650000</v>
      </c>
      <c r="H6" s="268">
        <v>26</v>
      </c>
      <c r="I6" s="268">
        <v>14.2</v>
      </c>
      <c r="J6" s="268">
        <v>19.38</v>
      </c>
      <c r="K6" s="82"/>
      <c r="L6" s="158"/>
    </row>
    <row r="7" spans="1:13" ht="60">
      <c r="A7" s="277">
        <v>4</v>
      </c>
      <c r="B7" s="283" t="s">
        <v>231</v>
      </c>
      <c r="C7" s="283" t="s">
        <v>232</v>
      </c>
      <c r="D7" s="280">
        <v>40795</v>
      </c>
      <c r="E7" s="280">
        <v>44827</v>
      </c>
      <c r="F7" s="280">
        <v>44846</v>
      </c>
      <c r="G7" s="281">
        <v>6410014</v>
      </c>
      <c r="H7" s="284">
        <v>20</v>
      </c>
      <c r="I7" s="285">
        <v>90</v>
      </c>
      <c r="J7" s="285">
        <v>5.76</v>
      </c>
      <c r="K7" s="82"/>
      <c r="L7" s="158"/>
    </row>
    <row r="8" spans="1:13" ht="45">
      <c r="A8" s="277">
        <v>5</v>
      </c>
      <c r="B8" s="278" t="s">
        <v>233</v>
      </c>
      <c r="C8" s="278" t="s">
        <v>234</v>
      </c>
      <c r="D8" s="279">
        <v>44762</v>
      </c>
      <c r="E8" s="280">
        <v>44840</v>
      </c>
      <c r="F8" s="280">
        <v>44853</v>
      </c>
      <c r="G8" s="281">
        <v>166400</v>
      </c>
      <c r="H8" s="268">
        <v>26</v>
      </c>
      <c r="I8" s="268">
        <v>659</v>
      </c>
      <c r="J8" s="268">
        <v>10.96</v>
      </c>
      <c r="K8" s="82"/>
      <c r="L8" s="158"/>
    </row>
    <row r="9" spans="1:13" ht="30">
      <c r="A9" s="277">
        <v>6</v>
      </c>
      <c r="B9" s="278" t="s">
        <v>227</v>
      </c>
      <c r="C9" s="278" t="s">
        <v>228</v>
      </c>
      <c r="D9" s="279">
        <v>44754</v>
      </c>
      <c r="E9" s="280">
        <v>44841</v>
      </c>
      <c r="F9" s="280">
        <v>44854</v>
      </c>
      <c r="G9" s="281">
        <v>1581840</v>
      </c>
      <c r="H9" s="268">
        <v>26</v>
      </c>
      <c r="I9" s="268">
        <v>5</v>
      </c>
      <c r="J9" s="268">
        <v>1.18</v>
      </c>
      <c r="L9" s="158"/>
    </row>
    <row r="10" spans="1:13" ht="60">
      <c r="A10" s="277">
        <v>7</v>
      </c>
      <c r="B10" s="278" t="s">
        <v>237</v>
      </c>
      <c r="C10" s="278" t="s">
        <v>238</v>
      </c>
      <c r="D10" s="279">
        <v>44784</v>
      </c>
      <c r="E10" s="280">
        <v>44847</v>
      </c>
      <c r="F10" s="280">
        <v>44862</v>
      </c>
      <c r="G10" s="281">
        <v>1258674</v>
      </c>
      <c r="H10" s="268">
        <v>25.41</v>
      </c>
      <c r="I10" s="268">
        <v>151.44</v>
      </c>
      <c r="J10" s="268">
        <v>19.059999999999999</v>
      </c>
    </row>
    <row r="11" spans="1:13">
      <c r="D11" s="82" t="s">
        <v>77</v>
      </c>
    </row>
    <row r="15" spans="1:13">
      <c r="A15" s="47"/>
      <c r="B15" s="47"/>
      <c r="C15" s="47"/>
      <c r="D15" s="47"/>
      <c r="E15" s="47"/>
      <c r="F15" s="47"/>
      <c r="G15" s="47"/>
      <c r="H15" s="47"/>
      <c r="I15" s="47"/>
      <c r="J15" s="47"/>
      <c r="K15" s="47"/>
      <c r="L15" s="47"/>
      <c r="M15" s="47"/>
    </row>
    <row r="16" spans="1:13">
      <c r="A16" s="202"/>
      <c r="B16" s="203"/>
      <c r="C16" s="203"/>
      <c r="D16" s="204"/>
      <c r="E16" s="205"/>
      <c r="F16" s="205"/>
      <c r="G16" s="206"/>
      <c r="H16" s="206"/>
      <c r="I16" s="206"/>
      <c r="J16" s="206"/>
      <c r="K16" s="47"/>
      <c r="L16" s="47"/>
      <c r="M16" s="47"/>
    </row>
    <row r="17" spans="1:13">
      <c r="A17" s="202"/>
      <c r="B17" s="203"/>
      <c r="C17" s="203"/>
      <c r="D17" s="207"/>
      <c r="E17" s="205"/>
      <c r="F17" s="205"/>
      <c r="G17" s="206"/>
      <c r="H17" s="206"/>
      <c r="I17" s="206"/>
      <c r="J17" s="206"/>
      <c r="K17" s="47"/>
      <c r="L17" s="47"/>
      <c r="M17" s="47"/>
    </row>
    <row r="18" spans="1:13">
      <c r="A18" s="202"/>
      <c r="B18" s="203"/>
      <c r="C18" s="203"/>
      <c r="D18" s="204"/>
      <c r="E18" s="205"/>
      <c r="F18" s="205"/>
      <c r="G18" s="206"/>
      <c r="H18" s="206"/>
      <c r="I18" s="206"/>
      <c r="J18" s="206"/>
      <c r="K18" s="47"/>
      <c r="L18" s="47"/>
      <c r="M18" s="47"/>
    </row>
    <row r="19" spans="1:13">
      <c r="A19" s="202"/>
      <c r="B19" s="203"/>
      <c r="C19" s="203"/>
      <c r="D19" s="207"/>
      <c r="E19" s="205"/>
      <c r="F19" s="205"/>
      <c r="G19" s="206"/>
      <c r="H19" s="206"/>
      <c r="I19" s="206"/>
      <c r="J19" s="206"/>
      <c r="K19" s="47"/>
      <c r="L19" s="47"/>
      <c r="M19" s="47"/>
    </row>
    <row r="20" spans="1:13">
      <c r="A20" s="47"/>
      <c r="B20" s="47"/>
      <c r="C20" s="47"/>
      <c r="D20" s="47"/>
      <c r="E20" s="47"/>
      <c r="F20" s="47"/>
      <c r="G20" s="47"/>
      <c r="H20" s="47"/>
      <c r="I20" s="47"/>
      <c r="J20" s="47"/>
      <c r="K20" s="47"/>
      <c r="L20" s="47"/>
      <c r="M20" s="47"/>
    </row>
    <row r="21" spans="1:13">
      <c r="A21" s="47"/>
      <c r="B21" s="47"/>
      <c r="C21" s="47"/>
      <c r="D21" s="47"/>
      <c r="E21" s="47"/>
      <c r="F21" s="47"/>
      <c r="G21" s="47"/>
      <c r="H21" s="47"/>
      <c r="I21" s="47"/>
      <c r="J21" s="47"/>
      <c r="K21" s="47"/>
      <c r="L21" s="47"/>
      <c r="M21" s="47"/>
    </row>
  </sheetData>
  <mergeCells count="10">
    <mergeCell ref="G2:H2"/>
    <mergeCell ref="I2:I3"/>
    <mergeCell ref="J2:J3"/>
    <mergeCell ref="D2:D3"/>
    <mergeCell ref="A1:J1"/>
    <mergeCell ref="A2:A3"/>
    <mergeCell ref="B2:B3"/>
    <mergeCell ref="C2:C3"/>
    <mergeCell ref="E2:E3"/>
    <mergeCell ref="F2:F3"/>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Normal="100" workbookViewId="0">
      <selection activeCell="G10" sqref="G10"/>
    </sheetView>
  </sheetViews>
  <sheetFormatPr defaultColWidth="9.140625" defaultRowHeight="15"/>
  <cols>
    <col min="1" max="7" width="14.5703125" style="742" bestFit="1" customWidth="1"/>
    <col min="8" max="8" width="15" style="742" bestFit="1" customWidth="1"/>
    <col min="9" max="9" width="14.42578125" style="742" bestFit="1" customWidth="1"/>
    <col min="10" max="11" width="14.5703125" style="742" bestFit="1" customWidth="1"/>
    <col min="12" max="12" width="4.5703125" style="742" bestFit="1" customWidth="1"/>
    <col min="13" max="16384" width="9.140625" style="742"/>
  </cols>
  <sheetData>
    <row r="1" spans="1:11" ht="15" customHeight="1">
      <c r="A1" s="1255" t="s">
        <v>813</v>
      </c>
      <c r="B1" s="1255"/>
      <c r="C1" s="1255"/>
      <c r="D1" s="1255"/>
      <c r="E1" s="1255"/>
      <c r="F1" s="1255"/>
      <c r="G1" s="1255"/>
      <c r="H1" s="1255"/>
    </row>
    <row r="2" spans="1:11" s="746" customFormat="1" ht="18" customHeight="1">
      <c r="A2" s="1252" t="s">
        <v>1133</v>
      </c>
      <c r="B2" s="1258"/>
      <c r="C2" s="1258"/>
      <c r="D2" s="1258"/>
      <c r="E2" s="1258"/>
      <c r="F2" s="1258"/>
      <c r="G2" s="1258"/>
      <c r="H2" s="1258"/>
      <c r="I2" s="1258"/>
      <c r="J2" s="1258"/>
      <c r="K2" s="1253"/>
    </row>
    <row r="3" spans="1:11" s="746" customFormat="1" ht="27.75" customHeight="1">
      <c r="A3" s="944" t="s">
        <v>91</v>
      </c>
      <c r="B3" s="797" t="s">
        <v>1132</v>
      </c>
      <c r="C3" s="797" t="s">
        <v>1131</v>
      </c>
      <c r="D3" s="797" t="s">
        <v>1130</v>
      </c>
      <c r="E3" s="797" t="s">
        <v>1129</v>
      </c>
      <c r="F3" s="797" t="s">
        <v>1128</v>
      </c>
      <c r="G3" s="797" t="s">
        <v>1127</v>
      </c>
      <c r="H3" s="797" t="s">
        <v>1126</v>
      </c>
      <c r="I3" s="797" t="s">
        <v>1125</v>
      </c>
      <c r="J3" s="797" t="s">
        <v>1124</v>
      </c>
      <c r="K3" s="797" t="s">
        <v>1123</v>
      </c>
    </row>
    <row r="4" spans="1:11" s="759" customFormat="1" ht="18" customHeight="1">
      <c r="A4" s="763" t="s">
        <v>0</v>
      </c>
      <c r="B4" s="821">
        <v>0</v>
      </c>
      <c r="C4" s="821">
        <v>100</v>
      </c>
      <c r="D4" s="821">
        <v>0</v>
      </c>
      <c r="E4" s="821">
        <v>0</v>
      </c>
      <c r="F4" s="821">
        <v>0</v>
      </c>
      <c r="G4" s="821">
        <v>0</v>
      </c>
      <c r="H4" s="821">
        <v>0</v>
      </c>
      <c r="I4" s="821">
        <v>0</v>
      </c>
      <c r="J4" s="821">
        <v>0</v>
      </c>
      <c r="K4" s="821">
        <v>0</v>
      </c>
    </row>
    <row r="5" spans="1:11" s="759" customFormat="1" ht="18" customHeight="1">
      <c r="A5" s="763" t="s">
        <v>1</v>
      </c>
      <c r="B5" s="943">
        <v>0</v>
      </c>
      <c r="C5" s="943">
        <v>100</v>
      </c>
      <c r="D5" s="943">
        <v>0</v>
      </c>
      <c r="E5" s="943">
        <v>0</v>
      </c>
      <c r="F5" s="943">
        <v>0</v>
      </c>
      <c r="G5" s="943">
        <v>0</v>
      </c>
      <c r="H5" s="943">
        <v>0</v>
      </c>
      <c r="I5" s="943">
        <v>0</v>
      </c>
      <c r="J5" s="943">
        <v>0</v>
      </c>
      <c r="K5" s="943">
        <v>0</v>
      </c>
    </row>
    <row r="6" spans="1:11" s="746" customFormat="1" ht="18" customHeight="1">
      <c r="A6" s="758" t="s">
        <v>83</v>
      </c>
      <c r="B6" s="818">
        <v>0</v>
      </c>
      <c r="C6" s="818">
        <v>100</v>
      </c>
      <c r="D6" s="818">
        <v>0</v>
      </c>
      <c r="E6" s="818">
        <v>0</v>
      </c>
      <c r="F6" s="818">
        <v>0</v>
      </c>
      <c r="G6" s="818">
        <v>0</v>
      </c>
      <c r="H6" s="818">
        <v>0</v>
      </c>
      <c r="I6" s="818">
        <v>0</v>
      </c>
      <c r="J6" s="818">
        <v>0</v>
      </c>
      <c r="K6" s="818">
        <v>0</v>
      </c>
    </row>
    <row r="7" spans="1:11" s="746" customFormat="1" ht="18" customHeight="1">
      <c r="A7" s="770" t="s">
        <v>84</v>
      </c>
      <c r="B7" s="817">
        <v>0</v>
      </c>
      <c r="C7" s="817">
        <v>100</v>
      </c>
      <c r="D7" s="817">
        <v>0</v>
      </c>
      <c r="E7" s="817">
        <v>0</v>
      </c>
      <c r="F7" s="817">
        <v>0</v>
      </c>
      <c r="G7" s="817">
        <v>0</v>
      </c>
      <c r="H7" s="817">
        <v>0</v>
      </c>
      <c r="I7" s="817">
        <v>0</v>
      </c>
      <c r="J7" s="817">
        <v>0</v>
      </c>
      <c r="K7" s="817">
        <v>0</v>
      </c>
    </row>
    <row r="8" spans="1:11" s="746" customFormat="1" ht="18" customHeight="1">
      <c r="A8" s="770" t="s">
        <v>85</v>
      </c>
      <c r="B8" s="817">
        <v>0</v>
      </c>
      <c r="C8" s="817">
        <v>100</v>
      </c>
      <c r="D8" s="817">
        <v>0</v>
      </c>
      <c r="E8" s="817">
        <v>0</v>
      </c>
      <c r="F8" s="817">
        <v>0</v>
      </c>
      <c r="G8" s="817">
        <v>0</v>
      </c>
      <c r="H8" s="817">
        <v>0</v>
      </c>
      <c r="I8" s="817">
        <v>0</v>
      </c>
      <c r="J8" s="817">
        <v>0</v>
      </c>
      <c r="K8" s="817">
        <v>0</v>
      </c>
    </row>
    <row r="9" spans="1:11" s="746" customFormat="1" ht="18" customHeight="1">
      <c r="A9" s="770" t="s">
        <v>88</v>
      </c>
      <c r="B9" s="817">
        <v>0</v>
      </c>
      <c r="C9" s="817">
        <v>100</v>
      </c>
      <c r="D9" s="817">
        <v>0</v>
      </c>
      <c r="E9" s="817">
        <v>0</v>
      </c>
      <c r="F9" s="817">
        <v>0</v>
      </c>
      <c r="G9" s="817">
        <v>0</v>
      </c>
      <c r="H9" s="817">
        <v>0</v>
      </c>
      <c r="I9" s="817">
        <v>0</v>
      </c>
      <c r="J9" s="817">
        <v>0</v>
      </c>
      <c r="K9" s="817">
        <v>0</v>
      </c>
    </row>
    <row r="10" spans="1:11" s="746" customFormat="1" ht="18" customHeight="1">
      <c r="A10" s="770" t="s">
        <v>89</v>
      </c>
      <c r="B10" s="817">
        <v>0</v>
      </c>
      <c r="C10" s="817">
        <v>100</v>
      </c>
      <c r="D10" s="817">
        <v>0</v>
      </c>
      <c r="E10" s="817">
        <v>0</v>
      </c>
      <c r="F10" s="817">
        <v>0</v>
      </c>
      <c r="G10" s="817">
        <v>0</v>
      </c>
      <c r="H10" s="817">
        <v>0</v>
      </c>
      <c r="I10" s="817">
        <v>0</v>
      </c>
      <c r="J10" s="817">
        <v>0</v>
      </c>
      <c r="K10" s="817">
        <v>0</v>
      </c>
    </row>
    <row r="11" spans="1:11" s="746" customFormat="1" ht="18" customHeight="1">
      <c r="A11" s="770" t="s">
        <v>185</v>
      </c>
      <c r="B11" s="817">
        <v>0</v>
      </c>
      <c r="C11" s="817">
        <v>100</v>
      </c>
      <c r="D11" s="817">
        <v>0</v>
      </c>
      <c r="E11" s="817">
        <v>0</v>
      </c>
      <c r="F11" s="817">
        <v>0</v>
      </c>
      <c r="G11" s="817">
        <v>0</v>
      </c>
      <c r="H11" s="817">
        <v>0</v>
      </c>
      <c r="I11" s="817">
        <v>0</v>
      </c>
      <c r="J11" s="817">
        <v>0</v>
      </c>
      <c r="K11" s="817">
        <v>0</v>
      </c>
    </row>
    <row r="12" spans="1:11" s="746" customFormat="1" ht="18" customHeight="1">
      <c r="A12" s="770" t="s">
        <v>240</v>
      </c>
      <c r="B12" s="817">
        <v>0</v>
      </c>
      <c r="C12" s="817">
        <v>100</v>
      </c>
      <c r="D12" s="817">
        <v>0</v>
      </c>
      <c r="E12" s="817">
        <v>0</v>
      </c>
      <c r="F12" s="817">
        <v>0</v>
      </c>
      <c r="G12" s="817">
        <v>0</v>
      </c>
      <c r="H12" s="817">
        <v>0</v>
      </c>
      <c r="I12" s="817">
        <v>0</v>
      </c>
      <c r="J12" s="817">
        <v>0</v>
      </c>
      <c r="K12" s="817">
        <v>0</v>
      </c>
    </row>
    <row r="13" spans="1:11" s="746" customFormat="1" ht="14.25" customHeight="1">
      <c r="A13" s="1248" t="s">
        <v>353</v>
      </c>
      <c r="B13" s="1248"/>
      <c r="C13" s="1248"/>
      <c r="D13" s="1248"/>
      <c r="E13" s="1248"/>
      <c r="F13" s="1248"/>
    </row>
    <row r="14" spans="1:11" s="746" customFormat="1" ht="13.5" customHeight="1">
      <c r="A14" s="1248" t="s">
        <v>923</v>
      </c>
      <c r="B14" s="1248"/>
      <c r="C14" s="1248"/>
      <c r="D14" s="1248"/>
      <c r="E14" s="1248"/>
      <c r="F14" s="1248"/>
    </row>
    <row r="15" spans="1:11" s="746" customFormat="1" ht="27.6" customHeight="1"/>
  </sheetData>
  <mergeCells count="4">
    <mergeCell ref="A1:H1"/>
    <mergeCell ref="A2:K2"/>
    <mergeCell ref="A13:F13"/>
    <mergeCell ref="A14:F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zoomScaleNormal="100" workbookViewId="0">
      <selection activeCell="G10" sqref="G10"/>
    </sheetView>
  </sheetViews>
  <sheetFormatPr defaultColWidth="9.140625" defaultRowHeight="15"/>
  <cols>
    <col min="1" max="5" width="14.5703125" style="742" bestFit="1" customWidth="1"/>
    <col min="6" max="6" width="4.5703125" style="742" bestFit="1" customWidth="1"/>
    <col min="7" max="16384" width="9.140625" style="742"/>
  </cols>
  <sheetData>
    <row r="1" spans="1:5" ht="15" customHeight="1">
      <c r="A1" s="1255" t="s">
        <v>812</v>
      </c>
      <c r="B1" s="1255"/>
      <c r="C1" s="1255"/>
      <c r="D1" s="1255"/>
      <c r="E1" s="1255"/>
    </row>
    <row r="2" spans="1:5" s="746" customFormat="1" ht="18" customHeight="1">
      <c r="A2" s="1252" t="s">
        <v>1133</v>
      </c>
      <c r="B2" s="1332"/>
      <c r="C2" s="1332"/>
      <c r="D2" s="1332"/>
      <c r="E2" s="1332"/>
    </row>
    <row r="3" spans="1:5" s="746" customFormat="1" ht="18.75" customHeight="1">
      <c r="A3" s="858" t="s">
        <v>91</v>
      </c>
      <c r="B3" s="858" t="s">
        <v>1137</v>
      </c>
      <c r="C3" s="858" t="s">
        <v>1136</v>
      </c>
      <c r="D3" s="858" t="s">
        <v>1135</v>
      </c>
      <c r="E3" s="946" t="s">
        <v>1134</v>
      </c>
    </row>
    <row r="4" spans="1:5" s="759" customFormat="1" ht="18" customHeight="1">
      <c r="A4" s="763" t="s">
        <v>0</v>
      </c>
      <c r="B4" s="821">
        <v>41.07</v>
      </c>
      <c r="C4" s="821">
        <v>58.91</v>
      </c>
      <c r="D4" s="821">
        <v>0.02</v>
      </c>
      <c r="E4" s="821">
        <v>0</v>
      </c>
    </row>
    <row r="5" spans="1:5" s="759" customFormat="1" ht="18" customHeight="1">
      <c r="A5" s="763" t="s">
        <v>1</v>
      </c>
      <c r="B5" s="821">
        <v>41.4</v>
      </c>
      <c r="C5" s="821">
        <v>57.13</v>
      </c>
      <c r="D5" s="821">
        <v>0</v>
      </c>
      <c r="E5" s="821">
        <v>1.47</v>
      </c>
    </row>
    <row r="6" spans="1:5" s="746" customFormat="1" ht="18" customHeight="1">
      <c r="A6" s="758" t="s">
        <v>83</v>
      </c>
      <c r="B6" s="818">
        <v>42.48</v>
      </c>
      <c r="C6" s="818">
        <v>57.45</v>
      </c>
      <c r="D6" s="818">
        <v>0</v>
      </c>
      <c r="E6" s="945">
        <v>0</v>
      </c>
    </row>
    <row r="7" spans="1:5" s="746" customFormat="1" ht="18" customHeight="1">
      <c r="A7" s="819" t="s">
        <v>84</v>
      </c>
      <c r="B7" s="945">
        <v>46.76</v>
      </c>
      <c r="C7" s="945">
        <v>53.14</v>
      </c>
      <c r="D7" s="945">
        <v>0</v>
      </c>
      <c r="E7" s="945">
        <v>0</v>
      </c>
    </row>
    <row r="8" spans="1:5" s="746" customFormat="1" ht="18" customHeight="1">
      <c r="A8" s="770" t="s">
        <v>85</v>
      </c>
      <c r="B8" s="817">
        <v>47.4</v>
      </c>
      <c r="C8" s="817">
        <v>52.41</v>
      </c>
      <c r="D8" s="817">
        <v>0.19</v>
      </c>
      <c r="E8" s="817">
        <v>0</v>
      </c>
    </row>
    <row r="9" spans="1:5" s="746" customFormat="1" ht="18" customHeight="1">
      <c r="A9" s="770" t="s">
        <v>88</v>
      </c>
      <c r="B9" s="817">
        <v>43.15</v>
      </c>
      <c r="C9" s="817">
        <v>56.19</v>
      </c>
      <c r="D9" s="817">
        <v>0</v>
      </c>
      <c r="E9" s="817">
        <v>0.66</v>
      </c>
    </row>
    <row r="10" spans="1:5" s="746" customFormat="1" ht="18" customHeight="1">
      <c r="A10" s="770" t="s">
        <v>89</v>
      </c>
      <c r="B10" s="817">
        <v>41.61</v>
      </c>
      <c r="C10" s="817">
        <v>56.99</v>
      </c>
      <c r="D10" s="817">
        <v>0</v>
      </c>
      <c r="E10" s="817">
        <v>1.4</v>
      </c>
    </row>
    <row r="11" spans="1:5" s="746" customFormat="1" ht="18" customHeight="1">
      <c r="A11" s="770" t="s">
        <v>185</v>
      </c>
      <c r="B11" s="817">
        <v>35.99</v>
      </c>
      <c r="C11" s="817">
        <v>61.61</v>
      </c>
      <c r="D11" s="817">
        <v>0</v>
      </c>
      <c r="E11" s="817">
        <v>2.4</v>
      </c>
    </row>
    <row r="12" spans="1:5" s="746" customFormat="1" ht="18" customHeight="1">
      <c r="A12" s="770" t="s">
        <v>240</v>
      </c>
      <c r="B12" s="817">
        <v>35.9</v>
      </c>
      <c r="C12" s="817">
        <v>59.76</v>
      </c>
      <c r="D12" s="817">
        <v>0</v>
      </c>
      <c r="E12" s="817">
        <v>4.33</v>
      </c>
    </row>
    <row r="13" spans="1:5" s="746" customFormat="1" ht="14.25" customHeight="1">
      <c r="A13" s="1276" t="s">
        <v>353</v>
      </c>
      <c r="B13" s="1276"/>
      <c r="C13" s="1276"/>
      <c r="D13" s="1276"/>
    </row>
    <row r="14" spans="1:5" s="746" customFormat="1" ht="13.5" customHeight="1">
      <c r="A14" s="1276" t="s">
        <v>927</v>
      </c>
      <c r="B14" s="1276"/>
      <c r="C14" s="1276"/>
      <c r="D14" s="1276"/>
    </row>
    <row r="15" spans="1:5" s="746" customFormat="1" ht="28.35" customHeight="1"/>
  </sheetData>
  <mergeCells count="4">
    <mergeCell ref="A1:E1"/>
    <mergeCell ref="A2:E2"/>
    <mergeCell ref="A13:D13"/>
    <mergeCell ref="A14:D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zoomScaleNormal="100" workbookViewId="0">
      <selection activeCell="G10" sqref="G10"/>
    </sheetView>
  </sheetViews>
  <sheetFormatPr defaultColWidth="9.140625" defaultRowHeight="15"/>
  <cols>
    <col min="1" max="11" width="14.5703125" style="947" bestFit="1" customWidth="1"/>
    <col min="12" max="12" width="15" style="947" bestFit="1" customWidth="1"/>
    <col min="13" max="13" width="4.5703125" style="947" bestFit="1" customWidth="1"/>
    <col min="14" max="16384" width="9.140625" style="947"/>
  </cols>
  <sheetData>
    <row r="1" spans="1:12" ht="16.5" customHeight="1">
      <c r="A1" s="1255" t="s">
        <v>811</v>
      </c>
      <c r="B1" s="1255"/>
      <c r="C1" s="1255"/>
      <c r="D1" s="1255"/>
      <c r="E1" s="1255"/>
      <c r="F1" s="1255"/>
      <c r="G1" s="1255"/>
      <c r="H1" s="1255"/>
      <c r="I1" s="1255"/>
      <c r="J1" s="1255"/>
      <c r="K1" s="1255"/>
      <c r="L1" s="1255"/>
    </row>
    <row r="2" spans="1:12" s="949" customFormat="1" ht="15" customHeight="1">
      <c r="A2" s="1292" t="s">
        <v>1054</v>
      </c>
      <c r="B2" s="1336" t="s">
        <v>879</v>
      </c>
      <c r="C2" s="1339" t="s">
        <v>1143</v>
      </c>
      <c r="D2" s="1340"/>
      <c r="E2" s="1333" t="s">
        <v>1142</v>
      </c>
      <c r="F2" s="1343"/>
      <c r="G2" s="1343"/>
      <c r="H2" s="1334"/>
      <c r="I2" s="1339" t="s">
        <v>12</v>
      </c>
      <c r="J2" s="1340"/>
      <c r="K2" s="1344" t="s">
        <v>1141</v>
      </c>
      <c r="L2" s="1345"/>
    </row>
    <row r="3" spans="1:12" s="949" customFormat="1" ht="15" customHeight="1">
      <c r="A3" s="1335"/>
      <c r="B3" s="1337"/>
      <c r="C3" s="1341"/>
      <c r="D3" s="1342"/>
      <c r="E3" s="1333" t="s">
        <v>1104</v>
      </c>
      <c r="F3" s="1334"/>
      <c r="G3" s="1333" t="s">
        <v>1103</v>
      </c>
      <c r="H3" s="1334"/>
      <c r="I3" s="1341"/>
      <c r="J3" s="1342"/>
      <c r="K3" s="1346"/>
      <c r="L3" s="1347"/>
    </row>
    <row r="4" spans="1:12" s="949" customFormat="1" ht="35.25" customHeight="1">
      <c r="A4" s="1293"/>
      <c r="B4" s="1338"/>
      <c r="C4" s="970" t="s">
        <v>1140</v>
      </c>
      <c r="D4" s="970" t="s">
        <v>895</v>
      </c>
      <c r="E4" s="970" t="s">
        <v>1140</v>
      </c>
      <c r="F4" s="970" t="s">
        <v>895</v>
      </c>
      <c r="G4" s="970" t="s">
        <v>1140</v>
      </c>
      <c r="H4" s="970" t="s">
        <v>895</v>
      </c>
      <c r="I4" s="970" t="s">
        <v>1140</v>
      </c>
      <c r="J4" s="970" t="s">
        <v>895</v>
      </c>
      <c r="K4" s="970" t="s">
        <v>1139</v>
      </c>
      <c r="L4" s="969" t="s">
        <v>1138</v>
      </c>
    </row>
    <row r="5" spans="1:12" s="960" customFormat="1" ht="18" customHeight="1">
      <c r="A5" s="967" t="s">
        <v>0</v>
      </c>
      <c r="B5" s="966">
        <v>242</v>
      </c>
      <c r="C5" s="964">
        <v>399057751</v>
      </c>
      <c r="D5" s="965">
        <v>2988743.4323999998</v>
      </c>
      <c r="E5" s="964">
        <v>189464388</v>
      </c>
      <c r="F5" s="965">
        <v>1440828.9454000003</v>
      </c>
      <c r="G5" s="964">
        <v>275957963</v>
      </c>
      <c r="H5" s="965">
        <v>2024953.4563</v>
      </c>
      <c r="I5" s="964">
        <v>864480102</v>
      </c>
      <c r="J5" s="965">
        <v>6454525.8340999996</v>
      </c>
      <c r="K5" s="965">
        <v>2932889</v>
      </c>
      <c r="L5" s="968">
        <v>22208.596967680001</v>
      </c>
    </row>
    <row r="6" spans="1:12" s="960" customFormat="1" ht="18" customHeight="1">
      <c r="A6" s="967" t="s">
        <v>1</v>
      </c>
      <c r="B6" s="966">
        <v>141</v>
      </c>
      <c r="C6" s="964">
        <v>328392586</v>
      </c>
      <c r="D6" s="965">
        <v>2605993.1672</v>
      </c>
      <c r="E6" s="964">
        <v>88749133</v>
      </c>
      <c r="F6" s="961">
        <v>717379.61270000006</v>
      </c>
      <c r="G6" s="964">
        <v>91095686</v>
      </c>
      <c r="H6" s="962">
        <v>710119.68790000002</v>
      </c>
      <c r="I6" s="963">
        <v>508237405</v>
      </c>
      <c r="J6" s="962">
        <v>4033492.4678000002</v>
      </c>
      <c r="K6" s="962">
        <v>1227139</v>
      </c>
      <c r="L6" s="961">
        <v>10115.02210409</v>
      </c>
    </row>
    <row r="7" spans="1:12" s="949" customFormat="1" ht="18" customHeight="1">
      <c r="A7" s="959" t="s">
        <v>83</v>
      </c>
      <c r="B7" s="958">
        <v>18</v>
      </c>
      <c r="C7" s="957">
        <v>44041828</v>
      </c>
      <c r="D7" s="956">
        <v>336061.31339999998</v>
      </c>
      <c r="E7" s="956">
        <v>8682315</v>
      </c>
      <c r="F7" s="955">
        <v>67227.294800000003</v>
      </c>
      <c r="G7" s="957">
        <v>16827840</v>
      </c>
      <c r="H7" s="956">
        <v>126109.73450000001</v>
      </c>
      <c r="I7" s="957">
        <v>69551983</v>
      </c>
      <c r="J7" s="956">
        <v>529398.34270000004</v>
      </c>
      <c r="K7" s="956">
        <v>2008125</v>
      </c>
      <c r="L7" s="955">
        <v>15347.02430868</v>
      </c>
    </row>
    <row r="8" spans="1:12" s="949" customFormat="1" ht="18" customHeight="1">
      <c r="A8" s="954" t="s">
        <v>84</v>
      </c>
      <c r="B8" s="953">
        <v>20</v>
      </c>
      <c r="C8" s="952">
        <v>43130576</v>
      </c>
      <c r="D8" s="951">
        <v>334286.24969999993</v>
      </c>
      <c r="E8" s="951">
        <v>4575398</v>
      </c>
      <c r="F8" s="950">
        <v>35927.410100000001</v>
      </c>
      <c r="G8" s="950">
        <v>8423828</v>
      </c>
      <c r="H8" s="950">
        <v>64418.840499999998</v>
      </c>
      <c r="I8" s="952">
        <v>56129802</v>
      </c>
      <c r="J8" s="951">
        <v>434632.5002999999</v>
      </c>
      <c r="K8" s="951">
        <v>2176529</v>
      </c>
      <c r="L8" s="950">
        <v>16904.834150780003</v>
      </c>
    </row>
    <row r="9" spans="1:12" s="949" customFormat="1" ht="18" customHeight="1">
      <c r="A9" s="954" t="s">
        <v>85</v>
      </c>
      <c r="B9" s="953">
        <v>22</v>
      </c>
      <c r="C9" s="952">
        <v>45719344</v>
      </c>
      <c r="D9" s="951">
        <v>357738.64960000006</v>
      </c>
      <c r="E9" s="951">
        <v>8839798</v>
      </c>
      <c r="F9" s="950">
        <v>70093.700899999996</v>
      </c>
      <c r="G9" s="952">
        <v>10625552</v>
      </c>
      <c r="H9" s="950">
        <v>82154.143700000015</v>
      </c>
      <c r="I9" s="952">
        <v>65184694</v>
      </c>
      <c r="J9" s="951">
        <v>509986.49420000013</v>
      </c>
      <c r="K9" s="951">
        <v>1681732</v>
      </c>
      <c r="L9" s="950">
        <v>13273.719889869999</v>
      </c>
    </row>
    <row r="10" spans="1:12" s="949" customFormat="1" ht="18" customHeight="1">
      <c r="A10" s="954" t="s">
        <v>88</v>
      </c>
      <c r="B10" s="953">
        <v>21</v>
      </c>
      <c r="C10" s="952">
        <v>43617829</v>
      </c>
      <c r="D10" s="951">
        <v>347693.52590000001</v>
      </c>
      <c r="E10" s="952">
        <v>12832356</v>
      </c>
      <c r="F10" s="950">
        <v>103780.07980000001</v>
      </c>
      <c r="G10" s="952">
        <v>12622380</v>
      </c>
      <c r="H10" s="950">
        <v>99253.071400000001</v>
      </c>
      <c r="I10" s="952">
        <v>69072565</v>
      </c>
      <c r="J10" s="951">
        <v>550726.67709999997</v>
      </c>
      <c r="K10" s="951">
        <v>1447889</v>
      </c>
      <c r="L10" s="950">
        <v>11502.88705924</v>
      </c>
    </row>
    <row r="11" spans="1:12" s="949" customFormat="1" ht="18" customHeight="1">
      <c r="A11" s="954" t="s">
        <v>89</v>
      </c>
      <c r="B11" s="953">
        <v>19</v>
      </c>
      <c r="C11" s="952">
        <v>41746939</v>
      </c>
      <c r="D11" s="951">
        <v>332668.44290000002</v>
      </c>
      <c r="E11" s="952">
        <v>28801251</v>
      </c>
      <c r="F11" s="950">
        <v>234836.23920000001</v>
      </c>
      <c r="G11" s="950">
        <v>8114347</v>
      </c>
      <c r="H11" s="950">
        <v>63930.551700000004</v>
      </c>
      <c r="I11" s="952">
        <v>78662537</v>
      </c>
      <c r="J11" s="951">
        <v>631435.23380000005</v>
      </c>
      <c r="K11" s="951">
        <v>1238948</v>
      </c>
      <c r="L11" s="950">
        <v>9866.3676341999999</v>
      </c>
    </row>
    <row r="12" spans="1:12" s="949" customFormat="1" ht="18" customHeight="1">
      <c r="A12" s="954" t="s">
        <v>185</v>
      </c>
      <c r="B12" s="953">
        <v>22</v>
      </c>
      <c r="C12" s="952">
        <v>57848200</v>
      </c>
      <c r="D12" s="951">
        <v>466013.27289999998</v>
      </c>
      <c r="E12" s="952">
        <v>17133501</v>
      </c>
      <c r="F12" s="950">
        <v>139733.49549999999</v>
      </c>
      <c r="G12" s="950">
        <v>26122394</v>
      </c>
      <c r="H12" s="950">
        <v>206075.38380000001</v>
      </c>
      <c r="I12" s="952">
        <v>101104095</v>
      </c>
      <c r="J12" s="951">
        <v>811822.15220000001</v>
      </c>
      <c r="K12" s="951">
        <v>1609971</v>
      </c>
      <c r="L12" s="950">
        <v>13134.188774349999</v>
      </c>
    </row>
    <row r="13" spans="1:12" s="949" customFormat="1" ht="18" customHeight="1">
      <c r="A13" s="954" t="s">
        <v>240</v>
      </c>
      <c r="B13" s="953">
        <v>19</v>
      </c>
      <c r="C13" s="952">
        <v>52287870</v>
      </c>
      <c r="D13" s="951">
        <v>431531.71279999998</v>
      </c>
      <c r="E13" s="952">
        <v>7884514</v>
      </c>
      <c r="F13" s="950">
        <v>65781.392399999997</v>
      </c>
      <c r="G13" s="950">
        <v>8359345</v>
      </c>
      <c r="H13" s="950">
        <v>68177.962299999999</v>
      </c>
      <c r="I13" s="952">
        <v>68531729</v>
      </c>
      <c r="J13" s="951">
        <v>565491.0675</v>
      </c>
      <c r="K13" s="951">
        <v>1227139</v>
      </c>
      <c r="L13" s="950">
        <v>10115.02210409</v>
      </c>
    </row>
    <row r="14" spans="1:12" s="949" customFormat="1" ht="15" customHeight="1">
      <c r="A14" s="1255" t="s">
        <v>353</v>
      </c>
      <c r="B14" s="1255"/>
      <c r="C14" s="1255"/>
      <c r="D14" s="1255"/>
      <c r="E14" s="1255"/>
      <c r="F14" s="1255"/>
      <c r="G14" s="1255"/>
      <c r="H14" s="1255"/>
      <c r="I14" s="1255"/>
      <c r="J14" s="1255"/>
      <c r="K14" s="1255"/>
      <c r="L14" s="1255"/>
    </row>
    <row r="15" spans="1:12" s="949" customFormat="1" ht="13.5" customHeight="1">
      <c r="A15" s="1255" t="s">
        <v>536</v>
      </c>
      <c r="B15" s="1255"/>
      <c r="C15" s="1255"/>
      <c r="D15" s="1255"/>
      <c r="E15" s="1255"/>
      <c r="F15" s="1255"/>
      <c r="G15" s="1255"/>
      <c r="H15" s="1255"/>
      <c r="I15" s="1255"/>
      <c r="J15" s="1255"/>
      <c r="K15" s="1255"/>
      <c r="L15" s="1255"/>
    </row>
    <row r="16" spans="1:12" s="949" customFormat="1" ht="26.85" customHeight="1"/>
    <row r="18" spans="9:10">
      <c r="I18" s="948"/>
      <c r="J18" s="948"/>
    </row>
    <row r="19" spans="9:10">
      <c r="I19" s="948"/>
      <c r="J19" s="948"/>
    </row>
    <row r="20" spans="9:10">
      <c r="I20" s="948"/>
      <c r="J20" s="948"/>
    </row>
    <row r="21" spans="9:10">
      <c r="I21" s="948"/>
      <c r="J21" s="948"/>
    </row>
    <row r="22" spans="9:10">
      <c r="I22" s="948"/>
      <c r="J22" s="948"/>
    </row>
    <row r="23" spans="9:10">
      <c r="I23" s="948"/>
      <c r="J23" s="948"/>
    </row>
    <row r="24" spans="9:10">
      <c r="I24" s="948"/>
      <c r="J24" s="948"/>
    </row>
    <row r="25" spans="9:10">
      <c r="I25" s="948"/>
      <c r="J25" s="948"/>
    </row>
  </sheetData>
  <mergeCells count="11">
    <mergeCell ref="G3:H3"/>
    <mergeCell ref="A14:L14"/>
    <mergeCell ref="A15:L15"/>
    <mergeCell ref="A1:L1"/>
    <mergeCell ref="A2:A4"/>
    <mergeCell ref="B2:B4"/>
    <mergeCell ref="C2:D3"/>
    <mergeCell ref="E2:H2"/>
    <mergeCell ref="I2:J3"/>
    <mergeCell ref="K2:L3"/>
    <mergeCell ref="E3:F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zoomScaleNormal="100" workbookViewId="0">
      <selection activeCell="G10" sqref="G10"/>
    </sheetView>
  </sheetViews>
  <sheetFormatPr defaultColWidth="9.140625" defaultRowHeight="15"/>
  <cols>
    <col min="1" max="1" width="9.42578125" style="742" bestFit="1" customWidth="1"/>
    <col min="2" max="2" width="7.85546875" style="742" bestFit="1" customWidth="1"/>
    <col min="3" max="4" width="12.42578125" style="742" bestFit="1" customWidth="1"/>
    <col min="5" max="5" width="14.7109375" style="742" customWidth="1"/>
    <col min="6" max="8" width="12.42578125" style="742" bestFit="1" customWidth="1"/>
    <col min="9" max="9" width="14.5703125" style="742" customWidth="1"/>
    <col min="10" max="10" width="12.42578125" style="742" bestFit="1" customWidth="1"/>
    <col min="11" max="11" width="12.42578125" style="742" customWidth="1"/>
    <col min="12" max="12" width="10.85546875" style="742" bestFit="1" customWidth="1"/>
    <col min="13" max="13" width="6" style="742" bestFit="1" customWidth="1"/>
    <col min="14" max="16384" width="9.140625" style="742"/>
  </cols>
  <sheetData>
    <row r="1" spans="1:12" ht="15.75" customHeight="1">
      <c r="A1" s="1255" t="s">
        <v>810</v>
      </c>
      <c r="B1" s="1255"/>
      <c r="C1" s="1255"/>
      <c r="D1" s="1255"/>
      <c r="E1" s="1255"/>
      <c r="F1" s="1255"/>
      <c r="G1" s="1255"/>
      <c r="H1" s="1255"/>
      <c r="I1" s="1255"/>
      <c r="J1" s="1255"/>
      <c r="K1" s="1255"/>
      <c r="L1" s="1255"/>
    </row>
    <row r="2" spans="1:12" s="746" customFormat="1" ht="25.5" customHeight="1">
      <c r="A2" s="1269" t="s">
        <v>1110</v>
      </c>
      <c r="B2" s="1269" t="s">
        <v>1149</v>
      </c>
      <c r="C2" s="1267" t="s">
        <v>1143</v>
      </c>
      <c r="D2" s="1268"/>
      <c r="E2" s="1267" t="s">
        <v>1148</v>
      </c>
      <c r="F2" s="1288"/>
      <c r="G2" s="1288"/>
      <c r="H2" s="1268"/>
      <c r="I2" s="1267" t="s">
        <v>12</v>
      </c>
      <c r="J2" s="1268"/>
      <c r="K2" s="1328" t="s">
        <v>1147</v>
      </c>
      <c r="L2" s="1331"/>
    </row>
    <row r="3" spans="1:12" s="746" customFormat="1" ht="18" customHeight="1">
      <c r="A3" s="1318"/>
      <c r="B3" s="1318"/>
      <c r="C3" s="1326" t="s">
        <v>1102</v>
      </c>
      <c r="D3" s="1326" t="s">
        <v>1146</v>
      </c>
      <c r="E3" s="1267" t="s">
        <v>1104</v>
      </c>
      <c r="F3" s="1268"/>
      <c r="G3" s="1267" t="s">
        <v>1103</v>
      </c>
      <c r="H3" s="1268"/>
      <c r="I3" s="1348" t="s">
        <v>1140</v>
      </c>
      <c r="J3" s="1348" t="s">
        <v>895</v>
      </c>
      <c r="K3" s="1326" t="s">
        <v>1102</v>
      </c>
      <c r="L3" s="1326" t="s">
        <v>1145</v>
      </c>
    </row>
    <row r="4" spans="1:12" s="746" customFormat="1" ht="36.75" customHeight="1">
      <c r="A4" s="1270"/>
      <c r="B4" s="1270"/>
      <c r="C4" s="1327"/>
      <c r="D4" s="1327"/>
      <c r="E4" s="971" t="s">
        <v>1140</v>
      </c>
      <c r="F4" s="971" t="s">
        <v>895</v>
      </c>
      <c r="G4" s="971" t="s">
        <v>1140</v>
      </c>
      <c r="H4" s="971" t="s">
        <v>895</v>
      </c>
      <c r="I4" s="1349"/>
      <c r="J4" s="1349"/>
      <c r="K4" s="1327"/>
      <c r="L4" s="1327"/>
    </row>
    <row r="5" spans="1:12" s="759" customFormat="1" ht="18" customHeight="1">
      <c r="A5" s="763" t="s">
        <v>0</v>
      </c>
      <c r="B5" s="782">
        <v>242</v>
      </c>
      <c r="C5" s="783">
        <v>908189407</v>
      </c>
      <c r="D5" s="774">
        <v>7058607.7800000003</v>
      </c>
      <c r="E5" s="937">
        <v>1014612405</v>
      </c>
      <c r="F5" s="774">
        <v>7621938.3499999903</v>
      </c>
      <c r="G5" s="783">
        <v>869072939</v>
      </c>
      <c r="H5" s="774">
        <v>6495008.5</v>
      </c>
      <c r="I5" s="937">
        <v>2791874751</v>
      </c>
      <c r="J5" s="783">
        <v>21175554.629999999</v>
      </c>
      <c r="K5" s="783">
        <v>11964305</v>
      </c>
      <c r="L5" s="765">
        <v>101037.60279999999</v>
      </c>
    </row>
    <row r="6" spans="1:12" s="759" customFormat="1" ht="18" customHeight="1">
      <c r="A6" s="763" t="s">
        <v>1</v>
      </c>
      <c r="B6" s="782">
        <v>141</v>
      </c>
      <c r="C6" s="783">
        <v>713284092</v>
      </c>
      <c r="D6" s="774">
        <v>5727318.3099999996</v>
      </c>
      <c r="E6" s="783">
        <v>891313612</v>
      </c>
      <c r="F6" s="774">
        <v>7106358.9299999904</v>
      </c>
      <c r="G6" s="783">
        <v>798222274</v>
      </c>
      <c r="H6" s="774">
        <v>6325856.4100000001</v>
      </c>
      <c r="I6" s="937">
        <v>2402819978</v>
      </c>
      <c r="J6" s="783">
        <v>19159533.649999999</v>
      </c>
      <c r="K6" s="783">
        <v>12454445</v>
      </c>
      <c r="L6" s="765">
        <v>102649.48209999999</v>
      </c>
    </row>
    <row r="7" spans="1:12" s="746" customFormat="1" ht="18" customHeight="1">
      <c r="A7" s="758" t="s">
        <v>83</v>
      </c>
      <c r="B7" s="796">
        <v>18</v>
      </c>
      <c r="C7" s="795">
        <v>91961298</v>
      </c>
      <c r="D7" s="801">
        <v>710990.14</v>
      </c>
      <c r="E7" s="795">
        <v>115325412</v>
      </c>
      <c r="F7" s="801">
        <v>883186.23</v>
      </c>
      <c r="G7" s="795">
        <v>97240989</v>
      </c>
      <c r="H7" s="801">
        <v>740393.9</v>
      </c>
      <c r="I7" s="795">
        <v>304527699</v>
      </c>
      <c r="J7" s="801">
        <v>2334570.27</v>
      </c>
      <c r="K7" s="795">
        <v>12285123</v>
      </c>
      <c r="L7" s="757">
        <v>107647.614</v>
      </c>
    </row>
    <row r="8" spans="1:12" s="746" customFormat="1" ht="18" customHeight="1">
      <c r="A8" s="770" t="s">
        <v>84</v>
      </c>
      <c r="B8" s="794">
        <v>20</v>
      </c>
      <c r="C8" s="793">
        <v>96077059</v>
      </c>
      <c r="D8" s="800">
        <v>754226.92</v>
      </c>
      <c r="E8" s="793">
        <v>99943238</v>
      </c>
      <c r="F8" s="800">
        <v>776188.98</v>
      </c>
      <c r="G8" s="793">
        <v>88225662</v>
      </c>
      <c r="H8" s="800">
        <v>680375.8</v>
      </c>
      <c r="I8" s="793">
        <v>284245959</v>
      </c>
      <c r="J8" s="800">
        <v>2210791.7000000002</v>
      </c>
      <c r="K8" s="793">
        <v>12324081</v>
      </c>
      <c r="L8" s="769">
        <v>95625.671499999997</v>
      </c>
    </row>
    <row r="9" spans="1:12" s="746" customFormat="1" ht="18" customHeight="1">
      <c r="A9" s="770" t="s">
        <v>85</v>
      </c>
      <c r="B9" s="794">
        <v>22</v>
      </c>
      <c r="C9" s="793">
        <v>92207084</v>
      </c>
      <c r="D9" s="800">
        <v>734775.92</v>
      </c>
      <c r="E9" s="793">
        <v>97213637</v>
      </c>
      <c r="F9" s="800">
        <v>763466.72</v>
      </c>
      <c r="G9" s="793">
        <v>86433237</v>
      </c>
      <c r="H9" s="800">
        <v>674639.35</v>
      </c>
      <c r="I9" s="793">
        <v>275853958</v>
      </c>
      <c r="J9" s="800">
        <v>2172881.9900000002</v>
      </c>
      <c r="K9" s="793">
        <v>14523331</v>
      </c>
      <c r="L9" s="769">
        <v>114188.3815</v>
      </c>
    </row>
    <row r="10" spans="1:12" s="746" customFormat="1" ht="18" customHeight="1">
      <c r="A10" s="770" t="s">
        <v>88</v>
      </c>
      <c r="B10" s="794">
        <v>21</v>
      </c>
      <c r="C10" s="793">
        <v>91456638</v>
      </c>
      <c r="D10" s="800">
        <v>739224.72</v>
      </c>
      <c r="E10" s="793">
        <v>125285636</v>
      </c>
      <c r="F10" s="800">
        <v>1001433.46</v>
      </c>
      <c r="G10" s="793">
        <v>113226709</v>
      </c>
      <c r="H10" s="800">
        <v>899597.9</v>
      </c>
      <c r="I10" s="793">
        <v>329968983</v>
      </c>
      <c r="J10" s="800">
        <v>2640256.0699999998</v>
      </c>
      <c r="K10" s="793">
        <v>13201783</v>
      </c>
      <c r="L10" s="769">
        <v>119591.1865</v>
      </c>
    </row>
    <row r="11" spans="1:12" s="746" customFormat="1" ht="18" customHeight="1">
      <c r="A11" s="770" t="s">
        <v>89</v>
      </c>
      <c r="B11" s="794">
        <v>19</v>
      </c>
      <c r="C11" s="793">
        <v>91555193</v>
      </c>
      <c r="D11" s="800">
        <v>737444.08</v>
      </c>
      <c r="E11" s="793">
        <v>138736996</v>
      </c>
      <c r="F11" s="800">
        <v>1108566.93</v>
      </c>
      <c r="G11" s="793">
        <v>120898069</v>
      </c>
      <c r="H11" s="800">
        <v>959459.63</v>
      </c>
      <c r="I11" s="793">
        <v>351190258</v>
      </c>
      <c r="J11" s="800">
        <v>2805470.63</v>
      </c>
      <c r="K11" s="793">
        <v>11197314</v>
      </c>
      <c r="L11" s="769">
        <v>89009.984599999996</v>
      </c>
    </row>
    <row r="12" spans="1:12" s="746" customFormat="1" ht="18" customHeight="1">
      <c r="A12" s="770" t="s">
        <v>185</v>
      </c>
      <c r="B12" s="794">
        <v>22</v>
      </c>
      <c r="C12" s="793">
        <v>130770056</v>
      </c>
      <c r="D12" s="800">
        <v>1059923.4099999999</v>
      </c>
      <c r="E12" s="793">
        <v>169853502</v>
      </c>
      <c r="F12" s="800">
        <v>1371919.66</v>
      </c>
      <c r="G12" s="793">
        <v>155340336</v>
      </c>
      <c r="H12" s="800">
        <v>1246143.31</v>
      </c>
      <c r="I12" s="793">
        <v>455963894</v>
      </c>
      <c r="J12" s="800">
        <v>3677986.39</v>
      </c>
      <c r="K12" s="793">
        <v>15183089</v>
      </c>
      <c r="L12" s="769">
        <v>143760.4039</v>
      </c>
    </row>
    <row r="13" spans="1:12" s="746" customFormat="1" ht="18" customHeight="1">
      <c r="A13" s="770" t="s">
        <v>240</v>
      </c>
      <c r="B13" s="794">
        <v>19</v>
      </c>
      <c r="C13" s="793">
        <v>119256764</v>
      </c>
      <c r="D13" s="800">
        <v>990733.1</v>
      </c>
      <c r="E13" s="793">
        <v>144955191</v>
      </c>
      <c r="F13" s="800">
        <v>1201596.95</v>
      </c>
      <c r="G13" s="793">
        <v>136857272</v>
      </c>
      <c r="H13" s="800">
        <v>1125246.53</v>
      </c>
      <c r="I13" s="793">
        <v>401069227</v>
      </c>
      <c r="J13" s="800">
        <v>3317576.59</v>
      </c>
      <c r="K13" s="793">
        <v>12454445</v>
      </c>
      <c r="L13" s="769">
        <v>102649.48209999999</v>
      </c>
    </row>
    <row r="14" spans="1:12" s="746" customFormat="1" ht="15" customHeight="1">
      <c r="A14" s="1276" t="s">
        <v>1144</v>
      </c>
      <c r="B14" s="1276"/>
      <c r="C14" s="1276"/>
      <c r="D14" s="1276"/>
      <c r="E14" s="1276"/>
      <c r="F14" s="1276"/>
      <c r="G14" s="1276"/>
      <c r="H14" s="1276"/>
      <c r="I14" s="1276"/>
      <c r="J14" s="1276"/>
      <c r="K14" s="1276"/>
      <c r="L14" s="1276"/>
    </row>
    <row r="15" spans="1:12" s="746" customFormat="1" ht="13.5" customHeight="1">
      <c r="A15" s="1276" t="s">
        <v>353</v>
      </c>
      <c r="B15" s="1276"/>
      <c r="C15" s="1276"/>
      <c r="D15" s="1276"/>
      <c r="E15" s="1276"/>
      <c r="F15" s="1276"/>
      <c r="G15" s="1276"/>
      <c r="H15" s="1276"/>
      <c r="I15" s="1276"/>
      <c r="J15" s="1276"/>
      <c r="K15" s="1276"/>
      <c r="L15" s="1276"/>
    </row>
    <row r="16" spans="1:12" s="746" customFormat="1" ht="13.5" customHeight="1">
      <c r="A16" s="1276" t="s">
        <v>927</v>
      </c>
      <c r="B16" s="1276"/>
      <c r="C16" s="1276"/>
      <c r="D16" s="1276"/>
      <c r="E16" s="1276"/>
      <c r="F16" s="1276"/>
      <c r="G16" s="1276"/>
      <c r="H16" s="1276"/>
      <c r="I16" s="1276"/>
      <c r="J16" s="1276"/>
      <c r="K16" s="1276"/>
      <c r="L16" s="1276"/>
    </row>
    <row r="17" s="746" customFormat="1" ht="28.35" customHeight="1"/>
  </sheetData>
  <mergeCells count="18">
    <mergeCell ref="A15:L15"/>
    <mergeCell ref="A16:L16"/>
    <mergeCell ref="G3:H3"/>
    <mergeCell ref="I3:I4"/>
    <mergeCell ref="J3:J4"/>
    <mergeCell ref="K3:K4"/>
    <mergeCell ref="L3:L4"/>
    <mergeCell ref="A14:L14"/>
    <mergeCell ref="A1:L1"/>
    <mergeCell ref="A2:A4"/>
    <mergeCell ref="B2:B4"/>
    <mergeCell ref="C2:D2"/>
    <mergeCell ref="E2:H2"/>
    <mergeCell ref="I2:J2"/>
    <mergeCell ref="K2:L2"/>
    <mergeCell ref="C3:C4"/>
    <mergeCell ref="D3:D4"/>
    <mergeCell ref="E3:F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zoomScaleNormal="100" workbookViewId="0">
      <selection activeCell="G10" sqref="G10"/>
    </sheetView>
  </sheetViews>
  <sheetFormatPr defaultColWidth="9.140625" defaultRowHeight="15"/>
  <cols>
    <col min="1" max="1" width="9.42578125" style="742" bestFit="1" customWidth="1"/>
    <col min="2" max="2" width="7.5703125" style="742" bestFit="1" customWidth="1"/>
    <col min="3" max="9" width="12.140625" style="742" bestFit="1" customWidth="1"/>
    <col min="10" max="10" width="10" style="742" bestFit="1" customWidth="1"/>
    <col min="11" max="11" width="14.140625" style="742" bestFit="1" customWidth="1"/>
    <col min="12" max="12" width="9.140625" style="742" bestFit="1" customWidth="1"/>
    <col min="13" max="13" width="7.5703125" style="742" bestFit="1" customWidth="1"/>
    <col min="14" max="16384" width="9.140625" style="742"/>
  </cols>
  <sheetData>
    <row r="1" spans="1:12" ht="15.75" customHeight="1">
      <c r="A1" s="1255" t="s">
        <v>809</v>
      </c>
      <c r="B1" s="1255"/>
      <c r="C1" s="1255"/>
      <c r="D1" s="1255"/>
      <c r="E1" s="1255"/>
      <c r="F1" s="1255"/>
      <c r="G1" s="1255"/>
      <c r="H1" s="1255"/>
      <c r="I1" s="1255"/>
      <c r="J1" s="1255"/>
      <c r="K1" s="1255"/>
      <c r="L1" s="1255"/>
    </row>
    <row r="2" spans="1:12" s="746" customFormat="1" ht="41.25" customHeight="1">
      <c r="A2" s="1269" t="s">
        <v>1110</v>
      </c>
      <c r="B2" s="1269" t="s">
        <v>1149</v>
      </c>
      <c r="C2" s="1267" t="s">
        <v>1143</v>
      </c>
      <c r="D2" s="1268"/>
      <c r="E2" s="1319" t="s">
        <v>1148</v>
      </c>
      <c r="F2" s="1319"/>
      <c r="G2" s="1319"/>
      <c r="H2" s="1319"/>
      <c r="I2" s="1267" t="s">
        <v>12</v>
      </c>
      <c r="J2" s="1268"/>
      <c r="K2" s="1350" t="s">
        <v>1147</v>
      </c>
      <c r="L2" s="1351"/>
    </row>
    <row r="3" spans="1:12" s="746" customFormat="1" ht="18" customHeight="1">
      <c r="A3" s="1318"/>
      <c r="B3" s="1318"/>
      <c r="C3" s="1326" t="s">
        <v>1102</v>
      </c>
      <c r="D3" s="1326" t="s">
        <v>1146</v>
      </c>
      <c r="E3" s="1267" t="s">
        <v>1104</v>
      </c>
      <c r="F3" s="1268"/>
      <c r="G3" s="1267" t="s">
        <v>1103</v>
      </c>
      <c r="H3" s="1268"/>
      <c r="I3" s="1269" t="s">
        <v>1139</v>
      </c>
      <c r="J3" s="1352" t="s">
        <v>1150</v>
      </c>
      <c r="K3" s="1326" t="s">
        <v>1102</v>
      </c>
      <c r="L3" s="1326" t="s">
        <v>1145</v>
      </c>
    </row>
    <row r="4" spans="1:12" s="746" customFormat="1" ht="39" customHeight="1">
      <c r="A4" s="1270"/>
      <c r="B4" s="1270"/>
      <c r="C4" s="1327"/>
      <c r="D4" s="1327"/>
      <c r="E4" s="925" t="s">
        <v>1102</v>
      </c>
      <c r="F4" s="925" t="s">
        <v>1101</v>
      </c>
      <c r="G4" s="925" t="s">
        <v>1102</v>
      </c>
      <c r="H4" s="925" t="s">
        <v>1146</v>
      </c>
      <c r="I4" s="1270"/>
      <c r="J4" s="1352"/>
      <c r="K4" s="1327"/>
      <c r="L4" s="1327"/>
    </row>
    <row r="5" spans="1:12" s="759" customFormat="1" ht="18" customHeight="1">
      <c r="A5" s="763" t="s">
        <v>0</v>
      </c>
      <c r="B5" s="782">
        <v>242</v>
      </c>
      <c r="C5" s="783">
        <v>12011449</v>
      </c>
      <c r="D5" s="765">
        <v>90265.529082749999</v>
      </c>
      <c r="E5" s="765">
        <v>536</v>
      </c>
      <c r="F5" s="765">
        <v>4.0026134999999998</v>
      </c>
      <c r="G5" s="765">
        <v>77</v>
      </c>
      <c r="H5" s="765">
        <v>0.56937674999999988</v>
      </c>
      <c r="I5" s="783">
        <v>12012062</v>
      </c>
      <c r="J5" s="765">
        <v>90270.101072999998</v>
      </c>
      <c r="K5" s="765">
        <v>49903</v>
      </c>
      <c r="L5" s="765">
        <v>356.56964950000003</v>
      </c>
    </row>
    <row r="6" spans="1:12" s="759" customFormat="1" ht="18" customHeight="1">
      <c r="A6" s="763" t="s">
        <v>1</v>
      </c>
      <c r="B6" s="782">
        <v>141</v>
      </c>
      <c r="C6" s="774">
        <v>11220064</v>
      </c>
      <c r="D6" s="765">
        <v>89820.155750000005</v>
      </c>
      <c r="E6" s="782">
        <v>0</v>
      </c>
      <c r="F6" s="765">
        <v>0</v>
      </c>
      <c r="G6" s="782">
        <v>0</v>
      </c>
      <c r="H6" s="849">
        <v>0</v>
      </c>
      <c r="I6" s="774">
        <v>11220064</v>
      </c>
      <c r="J6" s="765">
        <v>89820.155750000005</v>
      </c>
      <c r="K6" s="765">
        <v>146041</v>
      </c>
      <c r="L6" s="765">
        <v>1216.560084</v>
      </c>
    </row>
    <row r="7" spans="1:12" s="746" customFormat="1" ht="18" customHeight="1">
      <c r="A7" s="758" t="s">
        <v>83</v>
      </c>
      <c r="B7" s="796">
        <v>18</v>
      </c>
      <c r="C7" s="801">
        <v>801853</v>
      </c>
      <c r="D7" s="757">
        <v>6106.461088</v>
      </c>
      <c r="E7" s="757">
        <v>0</v>
      </c>
      <c r="F7" s="757">
        <v>0</v>
      </c>
      <c r="G7" s="757">
        <v>0</v>
      </c>
      <c r="H7" s="880">
        <v>0</v>
      </c>
      <c r="I7" s="801">
        <v>801853</v>
      </c>
      <c r="J7" s="757">
        <v>6106.461088</v>
      </c>
      <c r="K7" s="757">
        <v>66846</v>
      </c>
      <c r="L7" s="757">
        <v>510.17777050000001</v>
      </c>
    </row>
    <row r="8" spans="1:12" s="746" customFormat="1" ht="18" customHeight="1">
      <c r="A8" s="770" t="s">
        <v>84</v>
      </c>
      <c r="B8" s="794">
        <v>20</v>
      </c>
      <c r="C8" s="800">
        <v>625836</v>
      </c>
      <c r="D8" s="769">
        <v>4865.0455575000005</v>
      </c>
      <c r="E8" s="769">
        <v>0</v>
      </c>
      <c r="F8" s="769">
        <v>0</v>
      </c>
      <c r="G8" s="769">
        <v>0</v>
      </c>
      <c r="H8" s="842">
        <v>0</v>
      </c>
      <c r="I8" s="800">
        <v>625836</v>
      </c>
      <c r="J8" s="769">
        <v>4865.0455575000005</v>
      </c>
      <c r="K8" s="769">
        <v>185968</v>
      </c>
      <c r="L8" s="769">
        <v>1450.1479165000001</v>
      </c>
    </row>
    <row r="9" spans="1:12" s="746" customFormat="1" ht="18" customHeight="1">
      <c r="A9" s="770" t="s">
        <v>85</v>
      </c>
      <c r="B9" s="794">
        <v>22</v>
      </c>
      <c r="C9" s="800">
        <v>1667262</v>
      </c>
      <c r="D9" s="769">
        <v>13005.64602</v>
      </c>
      <c r="E9" s="769">
        <v>0</v>
      </c>
      <c r="F9" s="769">
        <v>0</v>
      </c>
      <c r="G9" s="769">
        <v>0</v>
      </c>
      <c r="H9" s="842">
        <v>0</v>
      </c>
      <c r="I9" s="800">
        <v>1667262</v>
      </c>
      <c r="J9" s="769">
        <v>13005.64602</v>
      </c>
      <c r="K9" s="769">
        <v>93498</v>
      </c>
      <c r="L9" s="769">
        <v>720.36059330000001</v>
      </c>
    </row>
    <row r="10" spans="1:12" s="746" customFormat="1" ht="18" customHeight="1">
      <c r="A10" s="770" t="s">
        <v>88</v>
      </c>
      <c r="B10" s="794">
        <v>21</v>
      </c>
      <c r="C10" s="800">
        <v>1664148</v>
      </c>
      <c r="D10" s="769">
        <v>13293.357770000001</v>
      </c>
      <c r="E10" s="769">
        <v>0</v>
      </c>
      <c r="F10" s="769">
        <v>0</v>
      </c>
      <c r="G10" s="769">
        <v>0</v>
      </c>
      <c r="H10" s="842">
        <v>0</v>
      </c>
      <c r="I10" s="800">
        <v>1664148</v>
      </c>
      <c r="J10" s="769">
        <v>13293.357770000001</v>
      </c>
      <c r="K10" s="769">
        <v>88969</v>
      </c>
      <c r="L10" s="769">
        <v>709.02649529999997</v>
      </c>
    </row>
    <row r="11" spans="1:12" s="746" customFormat="1" ht="18" customHeight="1">
      <c r="A11" s="770" t="s">
        <v>89</v>
      </c>
      <c r="B11" s="794">
        <v>19</v>
      </c>
      <c r="C11" s="800">
        <v>881558</v>
      </c>
      <c r="D11" s="769">
        <v>7048.0019709999997</v>
      </c>
      <c r="E11" s="769">
        <v>0</v>
      </c>
      <c r="F11" s="769">
        <v>0</v>
      </c>
      <c r="G11" s="769">
        <v>0</v>
      </c>
      <c r="H11" s="842">
        <v>0</v>
      </c>
      <c r="I11" s="800">
        <v>881558</v>
      </c>
      <c r="J11" s="769">
        <v>7048.0019709999997</v>
      </c>
      <c r="K11" s="769">
        <v>110733</v>
      </c>
      <c r="L11" s="769">
        <v>881.0645293</v>
      </c>
    </row>
    <row r="12" spans="1:12" s="746" customFormat="1" ht="18" customHeight="1">
      <c r="A12" s="770" t="s">
        <v>185</v>
      </c>
      <c r="B12" s="794">
        <v>22</v>
      </c>
      <c r="C12" s="800">
        <v>2712050</v>
      </c>
      <c r="D12" s="769">
        <v>21844.299307750003</v>
      </c>
      <c r="E12" s="769">
        <v>0</v>
      </c>
      <c r="F12" s="769">
        <v>0</v>
      </c>
      <c r="G12" s="769">
        <v>0</v>
      </c>
      <c r="H12" s="842">
        <v>0</v>
      </c>
      <c r="I12" s="800">
        <v>2712050</v>
      </c>
      <c r="J12" s="769">
        <v>21844.299307750003</v>
      </c>
      <c r="K12" s="769">
        <v>290788</v>
      </c>
      <c r="L12" s="769">
        <v>2377.3248395000001</v>
      </c>
    </row>
    <row r="13" spans="1:12" s="746" customFormat="1" ht="18" customHeight="1">
      <c r="A13" s="770" t="s">
        <v>240</v>
      </c>
      <c r="B13" s="794">
        <v>19</v>
      </c>
      <c r="C13" s="800">
        <v>2867357</v>
      </c>
      <c r="D13" s="769">
        <v>23657.34404</v>
      </c>
      <c r="E13" s="769">
        <v>0</v>
      </c>
      <c r="F13" s="769">
        <v>0</v>
      </c>
      <c r="G13" s="769">
        <v>0</v>
      </c>
      <c r="H13" s="842">
        <v>0</v>
      </c>
      <c r="I13" s="800">
        <v>2867357</v>
      </c>
      <c r="J13" s="769">
        <v>23657.34404</v>
      </c>
      <c r="K13" s="769">
        <v>146041</v>
      </c>
      <c r="L13" s="769">
        <v>1216.560084</v>
      </c>
    </row>
    <row r="14" spans="1:12" s="746" customFormat="1" ht="14.25" customHeight="1">
      <c r="A14" s="1276" t="s">
        <v>353</v>
      </c>
      <c r="B14" s="1276"/>
      <c r="C14" s="1276"/>
      <c r="D14" s="1276"/>
      <c r="E14" s="1276"/>
      <c r="F14" s="1276"/>
      <c r="G14" s="1276"/>
      <c r="H14" s="1276"/>
      <c r="I14" s="1276"/>
      <c r="J14" s="1276"/>
    </row>
    <row r="15" spans="1:12" s="746" customFormat="1" ht="13.5" customHeight="1">
      <c r="A15" s="1276" t="s">
        <v>888</v>
      </c>
      <c r="B15" s="1276"/>
      <c r="C15" s="1276"/>
      <c r="D15" s="1276"/>
      <c r="E15" s="1276"/>
      <c r="F15" s="1276"/>
      <c r="G15" s="1276"/>
      <c r="H15" s="1276"/>
      <c r="I15" s="1276"/>
      <c r="J15" s="1276"/>
    </row>
    <row r="16" spans="1:12" s="746" customFormat="1" ht="27.6" customHeight="1"/>
  </sheetData>
  <mergeCells count="17">
    <mergeCell ref="A15:J15"/>
    <mergeCell ref="G3:H3"/>
    <mergeCell ref="I3:I4"/>
    <mergeCell ref="J3:J4"/>
    <mergeCell ref="K3:K4"/>
    <mergeCell ref="A14:J14"/>
    <mergeCell ref="A1:L1"/>
    <mergeCell ref="A2:A4"/>
    <mergeCell ref="B2:B4"/>
    <mergeCell ref="C2:D2"/>
    <mergeCell ref="E2:H2"/>
    <mergeCell ref="I2:J2"/>
    <mergeCell ref="K2:L2"/>
    <mergeCell ref="C3:C4"/>
    <mergeCell ref="D3:D4"/>
    <mergeCell ref="E3:F3"/>
    <mergeCell ref="L3:L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zoomScaleNormal="100" workbookViewId="0">
      <selection activeCell="G10" sqref="G10"/>
    </sheetView>
  </sheetViews>
  <sheetFormatPr defaultColWidth="9.140625" defaultRowHeight="15"/>
  <cols>
    <col min="1" max="1" width="13.5703125" style="742" bestFit="1" customWidth="1"/>
    <col min="2" max="5" width="12.140625" style="742" bestFit="1" customWidth="1"/>
    <col min="6" max="6" width="9.42578125" style="742" bestFit="1" customWidth="1"/>
    <col min="7" max="10" width="12.140625" style="742" bestFit="1" customWidth="1"/>
    <col min="11" max="11" width="14.5703125" style="742" bestFit="1" customWidth="1"/>
    <col min="12" max="15" width="12.140625" style="742" bestFit="1" customWidth="1"/>
    <col min="16" max="16" width="9.42578125" style="742" bestFit="1" customWidth="1"/>
    <col min="17" max="17" width="4.5703125" style="742" bestFit="1" customWidth="1"/>
    <col min="18" max="16384" width="9.140625" style="742"/>
  </cols>
  <sheetData>
    <row r="1" spans="1:16" ht="15.75" customHeight="1">
      <c r="A1" s="1255" t="s">
        <v>1152</v>
      </c>
      <c r="B1" s="1255"/>
      <c r="C1" s="1255"/>
      <c r="D1" s="1255"/>
      <c r="E1" s="1255"/>
      <c r="F1" s="1255"/>
      <c r="G1" s="1255"/>
      <c r="H1" s="1255"/>
      <c r="I1" s="1255"/>
      <c r="J1" s="1255"/>
      <c r="K1" s="1255"/>
      <c r="L1" s="1255"/>
      <c r="M1" s="1255"/>
      <c r="N1" s="1255"/>
      <c r="O1" s="1255"/>
    </row>
    <row r="2" spans="1:16" s="746" customFormat="1" ht="18" customHeight="1">
      <c r="A2" s="1269" t="s">
        <v>1110</v>
      </c>
      <c r="B2" s="1267" t="s">
        <v>249</v>
      </c>
      <c r="C2" s="1288"/>
      <c r="D2" s="1288"/>
      <c r="E2" s="1268"/>
      <c r="F2" s="1256" t="s">
        <v>12</v>
      </c>
      <c r="G2" s="1267" t="s">
        <v>250</v>
      </c>
      <c r="H2" s="1288"/>
      <c r="I2" s="1288"/>
      <c r="J2" s="1268"/>
      <c r="K2" s="1269" t="s">
        <v>12</v>
      </c>
      <c r="L2" s="1267" t="s">
        <v>251</v>
      </c>
      <c r="M2" s="1288"/>
      <c r="N2" s="1288"/>
      <c r="O2" s="1268"/>
      <c r="P2" s="1256" t="s">
        <v>12</v>
      </c>
    </row>
    <row r="3" spans="1:16" s="746" customFormat="1" ht="27" customHeight="1">
      <c r="A3" s="1318"/>
      <c r="B3" s="1328" t="s">
        <v>1151</v>
      </c>
      <c r="C3" s="1331"/>
      <c r="D3" s="1267" t="s">
        <v>1148</v>
      </c>
      <c r="E3" s="1268"/>
      <c r="F3" s="1257"/>
      <c r="G3" s="1328" t="s">
        <v>1151</v>
      </c>
      <c r="H3" s="1331"/>
      <c r="I3" s="1267" t="s">
        <v>1148</v>
      </c>
      <c r="J3" s="1268"/>
      <c r="K3" s="1318"/>
      <c r="L3" s="1328" t="s">
        <v>1151</v>
      </c>
      <c r="M3" s="1331"/>
      <c r="N3" s="1267" t="s">
        <v>1148</v>
      </c>
      <c r="O3" s="1268"/>
      <c r="P3" s="1257"/>
    </row>
    <row r="4" spans="1:16" s="746" customFormat="1" ht="27" customHeight="1">
      <c r="A4" s="1270"/>
      <c r="B4" s="925" t="s">
        <v>1115</v>
      </c>
      <c r="C4" s="925" t="s">
        <v>1114</v>
      </c>
      <c r="D4" s="925" t="s">
        <v>1113</v>
      </c>
      <c r="E4" s="925" t="s">
        <v>1112</v>
      </c>
      <c r="F4" s="1289"/>
      <c r="G4" s="925" t="s">
        <v>1115</v>
      </c>
      <c r="H4" s="925" t="s">
        <v>1114</v>
      </c>
      <c r="I4" s="925" t="s">
        <v>1113</v>
      </c>
      <c r="J4" s="925" t="s">
        <v>1112</v>
      </c>
      <c r="K4" s="1270"/>
      <c r="L4" s="925" t="s">
        <v>1115</v>
      </c>
      <c r="M4" s="925" t="s">
        <v>1114</v>
      </c>
      <c r="N4" s="925" t="s">
        <v>1113</v>
      </c>
      <c r="O4" s="925" t="s">
        <v>1112</v>
      </c>
      <c r="P4" s="1289"/>
    </row>
    <row r="5" spans="1:16" s="759" customFormat="1" ht="18" customHeight="1">
      <c r="A5" s="763" t="s">
        <v>0</v>
      </c>
      <c r="B5" s="765">
        <v>8019.4500000000007</v>
      </c>
      <c r="C5" s="978">
        <v>210.09</v>
      </c>
      <c r="D5" s="765">
        <v>8890.5800000000017</v>
      </c>
      <c r="E5" s="978">
        <v>276.57</v>
      </c>
      <c r="F5" s="765">
        <v>17396.690000000002</v>
      </c>
      <c r="G5" s="765">
        <v>8272.4889483499992</v>
      </c>
      <c r="H5" s="978">
        <v>275.21087409</v>
      </c>
      <c r="I5" s="765">
        <v>1518.0638687999999</v>
      </c>
      <c r="J5" s="978">
        <v>690.03997614000002</v>
      </c>
      <c r="K5" s="765">
        <v>10755.80366738</v>
      </c>
      <c r="L5" s="978">
        <v>0</v>
      </c>
      <c r="M5" s="978">
        <v>0</v>
      </c>
      <c r="N5" s="978">
        <v>0</v>
      </c>
      <c r="O5" s="978">
        <v>0</v>
      </c>
      <c r="P5" s="765">
        <v>0</v>
      </c>
    </row>
    <row r="6" spans="1:16" s="759" customFormat="1" ht="18" customHeight="1">
      <c r="A6" s="763" t="s">
        <v>1</v>
      </c>
      <c r="B6" s="765">
        <v>8025.47</v>
      </c>
      <c r="C6" s="765">
        <v>375.81</v>
      </c>
      <c r="D6" s="765">
        <v>7233.87</v>
      </c>
      <c r="E6" s="765">
        <v>447.99</v>
      </c>
      <c r="F6" s="765">
        <v>16083.14</v>
      </c>
      <c r="G6" s="765">
        <v>7913.2475038499997</v>
      </c>
      <c r="H6" s="978">
        <v>295.41714746999997</v>
      </c>
      <c r="I6" s="765">
        <v>1554.5362133000001</v>
      </c>
      <c r="J6" s="978">
        <v>777.54589083999997</v>
      </c>
      <c r="K6" s="765">
        <v>10540.746755460001</v>
      </c>
      <c r="L6" s="977">
        <v>0</v>
      </c>
      <c r="M6" s="977">
        <v>0</v>
      </c>
      <c r="N6" s="977">
        <v>0</v>
      </c>
      <c r="O6" s="977">
        <v>0</v>
      </c>
      <c r="P6" s="976">
        <v>0</v>
      </c>
    </row>
    <row r="7" spans="1:16" s="746" customFormat="1" ht="18" customHeight="1">
      <c r="A7" s="758" t="s">
        <v>83</v>
      </c>
      <c r="B7" s="975">
        <v>787.06</v>
      </c>
      <c r="C7" s="975">
        <v>20</v>
      </c>
      <c r="D7" s="975">
        <v>945.99</v>
      </c>
      <c r="E7" s="975">
        <v>46.84</v>
      </c>
      <c r="F7" s="757">
        <v>1799.89</v>
      </c>
      <c r="G7" s="975">
        <v>895.31286868999996</v>
      </c>
      <c r="H7" s="975">
        <v>26.86561202</v>
      </c>
      <c r="I7" s="975">
        <v>158.5753</v>
      </c>
      <c r="J7" s="975">
        <v>61.623453949999998</v>
      </c>
      <c r="K7" s="757">
        <v>1142.3772346600001</v>
      </c>
      <c r="L7" s="975" t="s">
        <v>1056</v>
      </c>
      <c r="M7" s="975" t="s">
        <v>1056</v>
      </c>
      <c r="N7" s="975" t="s">
        <v>1056</v>
      </c>
      <c r="O7" s="975" t="s">
        <v>1056</v>
      </c>
      <c r="P7" s="974" t="s">
        <v>1056</v>
      </c>
    </row>
    <row r="8" spans="1:16" s="746" customFormat="1" ht="18" customHeight="1">
      <c r="A8" s="770" t="s">
        <v>84</v>
      </c>
      <c r="B8" s="974">
        <v>704.02</v>
      </c>
      <c r="C8" s="974">
        <v>18.88</v>
      </c>
      <c r="D8" s="974">
        <v>939.32</v>
      </c>
      <c r="E8" s="974">
        <v>54.21</v>
      </c>
      <c r="F8" s="769">
        <v>1716.43</v>
      </c>
      <c r="G8" s="974">
        <v>816.81424071000004</v>
      </c>
      <c r="H8" s="974">
        <v>14.29072045</v>
      </c>
      <c r="I8" s="974">
        <v>206.09380725</v>
      </c>
      <c r="J8" s="974">
        <v>73.759749479999996</v>
      </c>
      <c r="K8" s="769">
        <v>1110.9585178899999</v>
      </c>
      <c r="L8" s="974" t="s">
        <v>1056</v>
      </c>
      <c r="M8" s="974" t="s">
        <v>1056</v>
      </c>
      <c r="N8" s="974" t="s">
        <v>1056</v>
      </c>
      <c r="O8" s="974" t="s">
        <v>1056</v>
      </c>
      <c r="P8" s="974" t="s">
        <v>1056</v>
      </c>
    </row>
    <row r="9" spans="1:16" s="746" customFormat="1" ht="18" customHeight="1">
      <c r="A9" s="770" t="s">
        <v>85</v>
      </c>
      <c r="B9" s="769">
        <v>1064.28</v>
      </c>
      <c r="C9" s="974">
        <v>100.44</v>
      </c>
      <c r="D9" s="974">
        <v>612.37</v>
      </c>
      <c r="E9" s="974">
        <v>56.990000000000009</v>
      </c>
      <c r="F9" s="769">
        <v>1834.0799999999997</v>
      </c>
      <c r="G9" s="974">
        <v>862.96954734999997</v>
      </c>
      <c r="H9" s="974">
        <v>56.934356409999999</v>
      </c>
      <c r="I9" s="974">
        <v>177.35642924999999</v>
      </c>
      <c r="J9" s="974">
        <v>94.103400469999997</v>
      </c>
      <c r="K9" s="769">
        <v>1191.3637334800001</v>
      </c>
      <c r="L9" s="974" t="s">
        <v>1056</v>
      </c>
      <c r="M9" s="974" t="s">
        <v>1056</v>
      </c>
      <c r="N9" s="974" t="s">
        <v>1056</v>
      </c>
      <c r="O9" s="974" t="s">
        <v>1056</v>
      </c>
      <c r="P9" s="974" t="s">
        <v>1056</v>
      </c>
    </row>
    <row r="10" spans="1:16" s="746" customFormat="1" ht="18" customHeight="1">
      <c r="A10" s="770" t="s">
        <v>88</v>
      </c>
      <c r="B10" s="769">
        <v>1420.09</v>
      </c>
      <c r="C10" s="974">
        <v>39.799999999999997</v>
      </c>
      <c r="D10" s="974">
        <v>878.3</v>
      </c>
      <c r="E10" s="974">
        <v>60.91</v>
      </c>
      <c r="F10" s="769">
        <v>2399.1</v>
      </c>
      <c r="G10" s="769">
        <v>1310.6311224900001</v>
      </c>
      <c r="H10" s="974">
        <v>34.241172229999997</v>
      </c>
      <c r="I10" s="974">
        <v>218.279224</v>
      </c>
      <c r="J10" s="974">
        <v>127.42501491</v>
      </c>
      <c r="K10" s="769">
        <v>1690.5765336300001</v>
      </c>
      <c r="L10" s="974" t="s">
        <v>1056</v>
      </c>
      <c r="M10" s="974" t="s">
        <v>1056</v>
      </c>
      <c r="N10" s="974" t="s">
        <v>1056</v>
      </c>
      <c r="O10" s="974" t="s">
        <v>1056</v>
      </c>
      <c r="P10" s="973">
        <v>0</v>
      </c>
    </row>
    <row r="11" spans="1:16" s="746" customFormat="1" ht="18" customHeight="1">
      <c r="A11" s="770" t="s">
        <v>89</v>
      </c>
      <c r="B11" s="769">
        <v>890.15</v>
      </c>
      <c r="C11" s="974">
        <v>11.53</v>
      </c>
      <c r="D11" s="974">
        <v>1066.79</v>
      </c>
      <c r="E11" s="974">
        <v>33.26</v>
      </c>
      <c r="F11" s="769">
        <v>2001.73</v>
      </c>
      <c r="G11" s="769">
        <v>1082.78642827</v>
      </c>
      <c r="H11" s="974">
        <v>13.96323651</v>
      </c>
      <c r="I11" s="974">
        <v>191.07585825000001</v>
      </c>
      <c r="J11" s="974">
        <v>68.025255509999994</v>
      </c>
      <c r="K11" s="769">
        <v>1355.85077854</v>
      </c>
      <c r="L11" s="974" t="s">
        <v>1056</v>
      </c>
      <c r="M11" s="974" t="s">
        <v>1056</v>
      </c>
      <c r="N11" s="974" t="s">
        <v>1056</v>
      </c>
      <c r="O11" s="974" t="s">
        <v>1056</v>
      </c>
      <c r="P11" s="973">
        <v>0</v>
      </c>
    </row>
    <row r="12" spans="1:16" s="746" customFormat="1" ht="18" customHeight="1">
      <c r="A12" s="770" t="s">
        <v>185</v>
      </c>
      <c r="B12" s="769">
        <v>1510.13</v>
      </c>
      <c r="C12" s="974">
        <v>57.25</v>
      </c>
      <c r="D12" s="974">
        <v>1415.78</v>
      </c>
      <c r="E12" s="974">
        <v>113.22</v>
      </c>
      <c r="F12" s="769">
        <v>3096.38</v>
      </c>
      <c r="G12" s="769">
        <v>1691.4296319600001</v>
      </c>
      <c r="H12" s="974">
        <v>51.000017110000002</v>
      </c>
      <c r="I12" s="974">
        <v>297.25840849999997</v>
      </c>
      <c r="J12" s="974">
        <v>205.16389561</v>
      </c>
      <c r="K12" s="769">
        <v>2244.8519531799998</v>
      </c>
      <c r="L12" s="974">
        <v>0</v>
      </c>
      <c r="M12" s="974">
        <v>0</v>
      </c>
      <c r="N12" s="974">
        <v>0</v>
      </c>
      <c r="O12" s="974">
        <v>0</v>
      </c>
      <c r="P12" s="973">
        <v>0</v>
      </c>
    </row>
    <row r="13" spans="1:16" s="746" customFormat="1" ht="18" customHeight="1">
      <c r="A13" s="770" t="s">
        <v>240</v>
      </c>
      <c r="B13" s="769">
        <v>1649.74</v>
      </c>
      <c r="C13" s="974">
        <v>127.91</v>
      </c>
      <c r="D13" s="974">
        <v>1375.32</v>
      </c>
      <c r="E13" s="974">
        <v>82.56</v>
      </c>
      <c r="F13" s="769">
        <v>3235.53</v>
      </c>
      <c r="G13" s="769">
        <v>1253.30366478</v>
      </c>
      <c r="H13" s="974">
        <v>98.122032739999995</v>
      </c>
      <c r="I13" s="974">
        <v>305.89718599999998</v>
      </c>
      <c r="J13" s="974">
        <v>147.44512094000001</v>
      </c>
      <c r="K13" s="769">
        <v>1804.7680044599999</v>
      </c>
      <c r="L13" s="974">
        <v>0</v>
      </c>
      <c r="M13" s="974">
        <v>0</v>
      </c>
      <c r="N13" s="974">
        <v>0</v>
      </c>
      <c r="O13" s="974">
        <v>0</v>
      </c>
      <c r="P13" s="973">
        <v>0</v>
      </c>
    </row>
    <row r="14" spans="1:16" s="746" customFormat="1" ht="15" customHeight="1">
      <c r="A14" s="1276" t="s">
        <v>353</v>
      </c>
      <c r="B14" s="1276"/>
      <c r="C14" s="1276"/>
      <c r="D14" s="1276"/>
      <c r="E14" s="1276"/>
      <c r="F14" s="1276"/>
      <c r="G14" s="1276"/>
      <c r="H14" s="1276"/>
      <c r="I14" s="1276"/>
      <c r="J14" s="1276"/>
      <c r="K14" s="1276"/>
      <c r="L14" s="1276"/>
      <c r="M14" s="1276"/>
      <c r="N14" s="1276"/>
      <c r="O14" s="1276"/>
    </row>
    <row r="15" spans="1:16" s="746" customFormat="1" ht="13.5" customHeight="1">
      <c r="A15" s="1276" t="s">
        <v>87</v>
      </c>
      <c r="B15" s="1276"/>
      <c r="C15" s="1276"/>
      <c r="D15" s="1276"/>
      <c r="E15" s="1276"/>
      <c r="F15" s="1276"/>
      <c r="G15" s="1276"/>
      <c r="H15" s="1276"/>
      <c r="I15" s="1276"/>
      <c r="J15" s="1276"/>
      <c r="K15" s="1276"/>
      <c r="L15" s="1276"/>
      <c r="M15" s="1276"/>
      <c r="N15" s="1276"/>
      <c r="O15" s="1276"/>
    </row>
    <row r="16" spans="1:16" s="746" customFormat="1" ht="27.6" customHeight="1"/>
    <row r="17" spans="2:16">
      <c r="B17" s="972"/>
      <c r="C17" s="972"/>
      <c r="D17" s="972"/>
      <c r="E17" s="972"/>
      <c r="F17" s="972"/>
      <c r="G17" s="972"/>
      <c r="H17" s="972"/>
      <c r="I17" s="972"/>
      <c r="J17" s="972"/>
      <c r="K17" s="972"/>
      <c r="L17" s="972"/>
      <c r="M17" s="972"/>
      <c r="N17" s="972"/>
      <c r="O17" s="972"/>
      <c r="P17" s="972"/>
    </row>
  </sheetData>
  <mergeCells count="16">
    <mergeCell ref="A14:O14"/>
    <mergeCell ref="A15:O15"/>
    <mergeCell ref="P2:P4"/>
    <mergeCell ref="B3:C3"/>
    <mergeCell ref="D3:E3"/>
    <mergeCell ref="G3:H3"/>
    <mergeCell ref="I3:J3"/>
    <mergeCell ref="L3:M3"/>
    <mergeCell ref="N3:O3"/>
    <mergeCell ref="A1:O1"/>
    <mergeCell ref="A2:A4"/>
    <mergeCell ref="B2:E2"/>
    <mergeCell ref="F2:F4"/>
    <mergeCell ref="G2:J2"/>
    <mergeCell ref="K2:K4"/>
    <mergeCell ref="L2:O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zoomScaleNormal="100" workbookViewId="0">
      <selection activeCell="G10" sqref="G10"/>
    </sheetView>
  </sheetViews>
  <sheetFormatPr defaultColWidth="9.140625" defaultRowHeight="15"/>
  <cols>
    <col min="1" max="9" width="12.140625" style="742" customWidth="1"/>
    <col min="10" max="15" width="12.140625" style="742" bestFit="1" customWidth="1"/>
    <col min="16" max="16" width="4.5703125" style="742" bestFit="1" customWidth="1"/>
    <col min="17" max="16384" width="9.140625" style="742"/>
  </cols>
  <sheetData>
    <row r="1" spans="1:15" ht="15" customHeight="1">
      <c r="A1" s="1255" t="s">
        <v>807</v>
      </c>
      <c r="B1" s="1255"/>
      <c r="C1" s="1255"/>
      <c r="D1" s="1255"/>
      <c r="E1" s="1255"/>
      <c r="F1" s="1255"/>
      <c r="G1" s="1255"/>
      <c r="H1" s="1255"/>
      <c r="I1" s="1255"/>
    </row>
    <row r="2" spans="1:15" s="746" customFormat="1" ht="18" customHeight="1">
      <c r="A2" s="1256" t="s">
        <v>91</v>
      </c>
      <c r="B2" s="1252" t="s">
        <v>1150</v>
      </c>
      <c r="C2" s="1258"/>
      <c r="D2" s="1258"/>
      <c r="E2" s="1258"/>
      <c r="F2" s="1258"/>
      <c r="G2" s="1258"/>
      <c r="H2" s="1253"/>
      <c r="I2" s="1252" t="s">
        <v>1160</v>
      </c>
      <c r="J2" s="1258"/>
      <c r="K2" s="1258"/>
      <c r="L2" s="1258"/>
      <c r="M2" s="1258"/>
      <c r="N2" s="1258"/>
      <c r="O2" s="1253"/>
    </row>
    <row r="3" spans="1:15" s="746" customFormat="1" ht="18" customHeight="1">
      <c r="A3" s="1289"/>
      <c r="B3" s="791" t="s">
        <v>1159</v>
      </c>
      <c r="C3" s="791" t="s">
        <v>1158</v>
      </c>
      <c r="D3" s="791" t="s">
        <v>1157</v>
      </c>
      <c r="E3" s="791" t="s">
        <v>1156</v>
      </c>
      <c r="F3" s="791" t="s">
        <v>1155</v>
      </c>
      <c r="G3" s="791" t="s">
        <v>1154</v>
      </c>
      <c r="H3" s="791" t="s">
        <v>1153</v>
      </c>
      <c r="I3" s="791" t="s">
        <v>1159</v>
      </c>
      <c r="J3" s="791" t="s">
        <v>1158</v>
      </c>
      <c r="K3" s="791" t="s">
        <v>1157</v>
      </c>
      <c r="L3" s="791" t="s">
        <v>1156</v>
      </c>
      <c r="M3" s="791" t="s">
        <v>1155</v>
      </c>
      <c r="N3" s="791" t="s">
        <v>1154</v>
      </c>
      <c r="O3" s="791" t="s">
        <v>1153</v>
      </c>
    </row>
    <row r="4" spans="1:15" s="759" customFormat="1" ht="18" customHeight="1">
      <c r="A4" s="763" t="s">
        <v>0</v>
      </c>
      <c r="B4" s="774">
        <v>2976574.0011749999</v>
      </c>
      <c r="C4" s="765">
        <v>1564.0339290000002</v>
      </c>
      <c r="D4" s="765">
        <v>10100.957248749999</v>
      </c>
      <c r="E4" s="765">
        <v>1697.9083717500002</v>
      </c>
      <c r="F4" s="765">
        <v>0</v>
      </c>
      <c r="G4" s="765">
        <v>0</v>
      </c>
      <c r="H4" s="765">
        <v>0</v>
      </c>
      <c r="I4" s="774">
        <v>2910829</v>
      </c>
      <c r="J4" s="765">
        <v>455</v>
      </c>
      <c r="K4" s="765">
        <v>1111</v>
      </c>
      <c r="L4" s="765">
        <v>20494</v>
      </c>
      <c r="M4" s="782">
        <v>0</v>
      </c>
      <c r="N4" s="782">
        <v>0</v>
      </c>
      <c r="O4" s="782">
        <v>0</v>
      </c>
    </row>
    <row r="5" spans="1:15" s="759" customFormat="1" ht="18" customHeight="1">
      <c r="A5" s="763" t="s">
        <v>1</v>
      </c>
      <c r="B5" s="774">
        <v>2600027.0791500001</v>
      </c>
      <c r="C5" s="761">
        <v>1489.1228140000001</v>
      </c>
      <c r="D5" s="761">
        <v>4706.3406000000004</v>
      </c>
      <c r="E5" s="761">
        <v>826.24938799999995</v>
      </c>
      <c r="F5" s="774">
        <v>0</v>
      </c>
      <c r="G5" s="774">
        <v>0</v>
      </c>
      <c r="H5" s="774">
        <v>0</v>
      </c>
      <c r="I5" s="980">
        <v>1213984</v>
      </c>
      <c r="J5" s="761">
        <v>2962</v>
      </c>
      <c r="K5" s="761">
        <v>7919</v>
      </c>
      <c r="L5" s="761">
        <v>2274</v>
      </c>
      <c r="M5" s="979">
        <v>0</v>
      </c>
      <c r="N5" s="979">
        <v>0</v>
      </c>
      <c r="O5" s="979">
        <v>0</v>
      </c>
    </row>
    <row r="6" spans="1:15" s="746" customFormat="1" ht="18" customHeight="1">
      <c r="A6" s="758" t="s">
        <v>83</v>
      </c>
      <c r="B6" s="801">
        <v>335942.20107700001</v>
      </c>
      <c r="C6" s="788">
        <v>73.717450999999997</v>
      </c>
      <c r="D6" s="788">
        <v>71.194355999999999</v>
      </c>
      <c r="E6" s="788">
        <v>77.200512000000003</v>
      </c>
      <c r="F6" s="757">
        <v>0</v>
      </c>
      <c r="G6" s="757">
        <v>0</v>
      </c>
      <c r="H6" s="757">
        <v>0</v>
      </c>
      <c r="I6" s="801">
        <v>2005806</v>
      </c>
      <c r="J6" s="757">
        <v>394</v>
      </c>
      <c r="K6" s="757">
        <v>903</v>
      </c>
      <c r="L6" s="757">
        <v>1022</v>
      </c>
      <c r="M6" s="796">
        <v>0</v>
      </c>
      <c r="N6" s="796">
        <v>0</v>
      </c>
      <c r="O6" s="796">
        <v>0</v>
      </c>
    </row>
    <row r="7" spans="1:15" s="746" customFormat="1" ht="18" customHeight="1">
      <c r="A7" s="819" t="s">
        <v>84</v>
      </c>
      <c r="B7" s="929">
        <v>334122.39918900002</v>
      </c>
      <c r="C7" s="757">
        <v>81.972161</v>
      </c>
      <c r="D7" s="757">
        <v>160.19296800000001</v>
      </c>
      <c r="E7" s="757">
        <v>18.577033</v>
      </c>
      <c r="F7" s="805">
        <v>0</v>
      </c>
      <c r="G7" s="805">
        <v>0</v>
      </c>
      <c r="H7" s="805">
        <v>0</v>
      </c>
      <c r="I7" s="929">
        <v>2175311</v>
      </c>
      <c r="J7" s="805">
        <v>297</v>
      </c>
      <c r="K7" s="805">
        <v>648</v>
      </c>
      <c r="L7" s="805">
        <v>273</v>
      </c>
      <c r="M7" s="934">
        <v>0</v>
      </c>
      <c r="N7" s="934">
        <v>0</v>
      </c>
      <c r="O7" s="934">
        <v>0</v>
      </c>
    </row>
    <row r="8" spans="1:15" s="746" customFormat="1" ht="18" customHeight="1">
      <c r="A8" s="770" t="s">
        <v>85</v>
      </c>
      <c r="B8" s="800">
        <v>357243.895273</v>
      </c>
      <c r="C8" s="769">
        <v>118.060987</v>
      </c>
      <c r="D8" s="769">
        <v>325.42973599999999</v>
      </c>
      <c r="E8" s="769">
        <v>169.71573699999999</v>
      </c>
      <c r="F8" s="769">
        <v>0</v>
      </c>
      <c r="G8" s="769">
        <v>0</v>
      </c>
      <c r="H8" s="769">
        <v>0</v>
      </c>
      <c r="I8" s="800">
        <v>1677103</v>
      </c>
      <c r="J8" s="769">
        <v>1152</v>
      </c>
      <c r="K8" s="769">
        <v>1224</v>
      </c>
      <c r="L8" s="769">
        <v>2253</v>
      </c>
      <c r="M8" s="794">
        <v>0</v>
      </c>
      <c r="N8" s="794">
        <v>0</v>
      </c>
      <c r="O8" s="794">
        <v>0</v>
      </c>
    </row>
    <row r="9" spans="1:15" s="746" customFormat="1" ht="18" customHeight="1">
      <c r="A9" s="770" t="s">
        <v>88</v>
      </c>
      <c r="B9" s="800">
        <v>346707.03842900001</v>
      </c>
      <c r="C9" s="769">
        <v>370.60023000000001</v>
      </c>
      <c r="D9" s="769">
        <v>710.96436500000004</v>
      </c>
      <c r="E9" s="769">
        <v>54.639552999999999</v>
      </c>
      <c r="F9" s="769">
        <v>0</v>
      </c>
      <c r="G9" s="769">
        <v>0</v>
      </c>
      <c r="H9" s="769">
        <v>0</v>
      </c>
      <c r="I9" s="800">
        <v>1439182</v>
      </c>
      <c r="J9" s="769">
        <v>1062</v>
      </c>
      <c r="K9" s="769">
        <v>4998</v>
      </c>
      <c r="L9" s="769">
        <v>2647</v>
      </c>
      <c r="M9" s="794">
        <v>0</v>
      </c>
      <c r="N9" s="794">
        <v>0</v>
      </c>
      <c r="O9" s="794">
        <v>0</v>
      </c>
    </row>
    <row r="10" spans="1:15" s="746" customFormat="1" ht="18" customHeight="1">
      <c r="A10" s="770" t="s">
        <v>89</v>
      </c>
      <c r="B10" s="800">
        <v>331943.73382800003</v>
      </c>
      <c r="C10" s="769">
        <v>193.731921</v>
      </c>
      <c r="D10" s="769">
        <v>564.31793000000005</v>
      </c>
      <c r="E10" s="769">
        <v>131.445291</v>
      </c>
      <c r="F10" s="769">
        <v>0</v>
      </c>
      <c r="G10" s="769">
        <v>0</v>
      </c>
      <c r="H10" s="769">
        <v>0</v>
      </c>
      <c r="I10" s="800">
        <v>1223205</v>
      </c>
      <c r="J10" s="769">
        <v>753</v>
      </c>
      <c r="K10" s="769">
        <v>6365</v>
      </c>
      <c r="L10" s="769">
        <v>8625</v>
      </c>
      <c r="M10" s="794">
        <v>0</v>
      </c>
      <c r="N10" s="794">
        <v>0</v>
      </c>
      <c r="O10" s="794">
        <v>0</v>
      </c>
    </row>
    <row r="11" spans="1:15" s="746" customFormat="1" ht="18" customHeight="1">
      <c r="A11" s="770" t="s">
        <v>185</v>
      </c>
      <c r="B11" s="800">
        <v>464837.14527500002</v>
      </c>
      <c r="C11" s="769">
        <v>157.684923</v>
      </c>
      <c r="D11" s="769">
        <v>993.46119799999997</v>
      </c>
      <c r="E11" s="769">
        <v>265.00440099999997</v>
      </c>
      <c r="F11" s="769">
        <v>0</v>
      </c>
      <c r="G11" s="769">
        <v>0</v>
      </c>
      <c r="H11" s="769">
        <v>0</v>
      </c>
      <c r="I11" s="800">
        <v>1601029</v>
      </c>
      <c r="J11" s="769">
        <v>1034</v>
      </c>
      <c r="K11" s="769">
        <v>7145</v>
      </c>
      <c r="L11" s="769">
        <v>763</v>
      </c>
      <c r="M11" s="794">
        <v>0</v>
      </c>
      <c r="N11" s="794">
        <v>0</v>
      </c>
      <c r="O11" s="794">
        <v>0</v>
      </c>
    </row>
    <row r="12" spans="1:15" s="746" customFormat="1" ht="18" customHeight="1">
      <c r="A12" s="770" t="s">
        <v>240</v>
      </c>
      <c r="B12" s="800">
        <v>429230.66607899999</v>
      </c>
      <c r="C12" s="769">
        <v>493.355141</v>
      </c>
      <c r="D12" s="769">
        <v>1880.780047</v>
      </c>
      <c r="E12" s="769">
        <v>109.666861</v>
      </c>
      <c r="F12" s="769">
        <v>0</v>
      </c>
      <c r="G12" s="769">
        <v>0</v>
      </c>
      <c r="H12" s="769">
        <v>0</v>
      </c>
      <c r="I12" s="800">
        <v>1213984</v>
      </c>
      <c r="J12" s="769">
        <v>2962</v>
      </c>
      <c r="K12" s="769">
        <v>7919</v>
      </c>
      <c r="L12" s="769">
        <v>2274</v>
      </c>
      <c r="M12" s="794">
        <v>0</v>
      </c>
      <c r="N12" s="794">
        <v>0</v>
      </c>
      <c r="O12" s="794">
        <v>0</v>
      </c>
    </row>
    <row r="13" spans="1:15" s="746" customFormat="1" ht="13.5" customHeight="1">
      <c r="A13" s="1042"/>
      <c r="B13" s="1042"/>
      <c r="C13" s="1042"/>
      <c r="D13" s="1042"/>
      <c r="E13" s="1042"/>
      <c r="F13" s="1042"/>
      <c r="G13" s="1042"/>
      <c r="H13" s="1042"/>
      <c r="I13" s="1042"/>
    </row>
    <row r="14" spans="1:15" s="746" customFormat="1" ht="13.5" customHeight="1">
      <c r="A14" s="1276" t="s">
        <v>353</v>
      </c>
      <c r="B14" s="1276"/>
      <c r="C14" s="1276"/>
      <c r="D14" s="1276"/>
      <c r="E14" s="1276"/>
      <c r="F14" s="1276"/>
      <c r="G14" s="1276"/>
      <c r="H14" s="1276"/>
      <c r="I14" s="1276"/>
    </row>
    <row r="15" spans="1:15" s="746" customFormat="1" ht="13.5" customHeight="1">
      <c r="A15" s="1276" t="s">
        <v>536</v>
      </c>
      <c r="B15" s="1276"/>
      <c r="C15" s="1276"/>
      <c r="D15" s="1276"/>
      <c r="E15" s="1276"/>
      <c r="F15" s="1276"/>
      <c r="G15" s="1276"/>
      <c r="H15" s="1276"/>
      <c r="I15" s="1276"/>
    </row>
    <row r="16" spans="1:15" s="746" customFormat="1" ht="28.35" customHeight="1"/>
    <row r="17" spans="2:15">
      <c r="B17" s="798"/>
      <c r="C17" s="798"/>
      <c r="D17" s="798"/>
      <c r="E17" s="798"/>
      <c r="F17" s="798"/>
      <c r="G17" s="798"/>
      <c r="H17" s="798"/>
      <c r="I17" s="798"/>
      <c r="J17" s="798"/>
      <c r="K17" s="798"/>
      <c r="L17" s="798"/>
      <c r="M17" s="798"/>
      <c r="N17" s="798"/>
      <c r="O17" s="798"/>
    </row>
    <row r="18" spans="2:15">
      <c r="B18" s="798"/>
      <c r="C18" s="798"/>
      <c r="D18" s="798"/>
      <c r="E18" s="798"/>
      <c r="F18" s="798"/>
      <c r="G18" s="798"/>
      <c r="H18" s="798"/>
    </row>
  </sheetData>
  <mergeCells count="6">
    <mergeCell ref="A15:I15"/>
    <mergeCell ref="A1:I1"/>
    <mergeCell ref="A2:A3"/>
    <mergeCell ref="B2:H2"/>
    <mergeCell ref="I2:O2"/>
    <mergeCell ref="A14:I14"/>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D1" zoomScaleNormal="100" workbookViewId="0">
      <selection activeCell="G10" sqref="G10"/>
    </sheetView>
  </sheetViews>
  <sheetFormatPr defaultColWidth="9.140625" defaultRowHeight="15"/>
  <cols>
    <col min="1" max="15" width="14.5703125" style="742" bestFit="1" customWidth="1"/>
    <col min="16" max="16" width="4.5703125" style="742" bestFit="1" customWidth="1"/>
    <col min="17" max="16384" width="9.140625" style="742"/>
  </cols>
  <sheetData>
    <row r="1" spans="1:15" ht="18.75" customHeight="1">
      <c r="A1" s="1255" t="s">
        <v>1163</v>
      </c>
      <c r="B1" s="1255"/>
      <c r="C1" s="1255"/>
      <c r="D1" s="1255"/>
      <c r="E1" s="1255"/>
      <c r="F1" s="1255"/>
      <c r="G1" s="1255"/>
    </row>
    <row r="2" spans="1:15" s="746" customFormat="1" ht="18" customHeight="1">
      <c r="A2" s="1256" t="s">
        <v>91</v>
      </c>
      <c r="B2" s="1252" t="s">
        <v>1162</v>
      </c>
      <c r="C2" s="1258"/>
      <c r="D2" s="1258"/>
      <c r="E2" s="1258"/>
      <c r="F2" s="1258"/>
      <c r="G2" s="1258"/>
      <c r="H2" s="1253"/>
      <c r="I2" s="1252" t="s">
        <v>1161</v>
      </c>
      <c r="J2" s="1258"/>
      <c r="K2" s="1258"/>
      <c r="L2" s="1258"/>
      <c r="M2" s="1258"/>
      <c r="N2" s="1258"/>
      <c r="O2" s="1253"/>
    </row>
    <row r="3" spans="1:15" s="746" customFormat="1" ht="18" customHeight="1">
      <c r="A3" s="1289"/>
      <c r="B3" s="791" t="s">
        <v>1159</v>
      </c>
      <c r="C3" s="791" t="s">
        <v>1158</v>
      </c>
      <c r="D3" s="791" t="s">
        <v>1157</v>
      </c>
      <c r="E3" s="791" t="s">
        <v>1156</v>
      </c>
      <c r="F3" s="791" t="s">
        <v>1155</v>
      </c>
      <c r="G3" s="791" t="s">
        <v>1154</v>
      </c>
      <c r="H3" s="791" t="s">
        <v>1153</v>
      </c>
      <c r="I3" s="791" t="s">
        <v>1159</v>
      </c>
      <c r="J3" s="791" t="s">
        <v>1158</v>
      </c>
      <c r="K3" s="791" t="s">
        <v>1157</v>
      </c>
      <c r="L3" s="791" t="s">
        <v>1156</v>
      </c>
      <c r="M3" s="791" t="s">
        <v>1155</v>
      </c>
      <c r="N3" s="791" t="s">
        <v>1154</v>
      </c>
      <c r="O3" s="791" t="s">
        <v>1153</v>
      </c>
    </row>
    <row r="4" spans="1:15" s="759" customFormat="1" ht="18" customHeight="1">
      <c r="A4" s="763" t="s">
        <v>0</v>
      </c>
      <c r="B4" s="783">
        <v>19807935.640000001</v>
      </c>
      <c r="C4" s="774">
        <v>451586.71</v>
      </c>
      <c r="D4" s="774">
        <v>791964.59</v>
      </c>
      <c r="E4" s="774">
        <v>116165.97</v>
      </c>
      <c r="F4" s="765">
        <v>3059.1</v>
      </c>
      <c r="G4" s="765">
        <v>4364.2</v>
      </c>
      <c r="H4" s="765">
        <v>478.37</v>
      </c>
      <c r="I4" s="783">
        <v>11408417</v>
      </c>
      <c r="J4" s="774">
        <v>146316</v>
      </c>
      <c r="K4" s="774">
        <v>202351</v>
      </c>
      <c r="L4" s="765">
        <v>196871</v>
      </c>
      <c r="M4" s="765">
        <v>3459</v>
      </c>
      <c r="N4" s="765">
        <v>3823</v>
      </c>
      <c r="O4" s="765">
        <v>3068</v>
      </c>
    </row>
    <row r="5" spans="1:15" s="759" customFormat="1" ht="18" customHeight="1">
      <c r="A5" s="763" t="s">
        <v>1</v>
      </c>
      <c r="B5" s="783">
        <v>18190380.719999999</v>
      </c>
      <c r="C5" s="774">
        <v>353790.76</v>
      </c>
      <c r="D5" s="774">
        <v>518594.83</v>
      </c>
      <c r="E5" s="761">
        <v>88668.59</v>
      </c>
      <c r="F5" s="761">
        <v>2282.5</v>
      </c>
      <c r="G5" s="761">
        <v>4157.54</v>
      </c>
      <c r="H5" s="761">
        <v>1658.7</v>
      </c>
      <c r="I5" s="783">
        <v>12068665</v>
      </c>
      <c r="J5" s="774">
        <v>130263</v>
      </c>
      <c r="K5" s="774">
        <v>179824</v>
      </c>
      <c r="L5" s="765">
        <v>42993</v>
      </c>
      <c r="M5" s="765">
        <v>9454</v>
      </c>
      <c r="N5" s="765">
        <v>18866</v>
      </c>
      <c r="O5" s="765">
        <v>4380</v>
      </c>
    </row>
    <row r="6" spans="1:15" s="746" customFormat="1" ht="18" customHeight="1">
      <c r="A6" s="758" t="s">
        <v>83</v>
      </c>
      <c r="B6" s="801">
        <v>2238308.4300000002</v>
      </c>
      <c r="C6" s="757">
        <v>37377.1</v>
      </c>
      <c r="D6" s="757">
        <v>42962.07</v>
      </c>
      <c r="E6" s="757">
        <v>15035.24</v>
      </c>
      <c r="F6" s="757">
        <v>204.26</v>
      </c>
      <c r="G6" s="757">
        <v>357.95</v>
      </c>
      <c r="H6" s="757">
        <v>325.22000000000003</v>
      </c>
      <c r="I6" s="795">
        <v>11837684</v>
      </c>
      <c r="J6" s="801">
        <v>157349</v>
      </c>
      <c r="K6" s="801">
        <v>158746</v>
      </c>
      <c r="L6" s="757">
        <v>122581</v>
      </c>
      <c r="M6" s="757">
        <v>2866</v>
      </c>
      <c r="N6" s="757">
        <v>3962</v>
      </c>
      <c r="O6" s="757">
        <v>1935</v>
      </c>
    </row>
    <row r="7" spans="1:15" s="746" customFormat="1" ht="18" customHeight="1">
      <c r="A7" s="770" t="s">
        <v>84</v>
      </c>
      <c r="B7" s="800">
        <v>2108960.88</v>
      </c>
      <c r="C7" s="769">
        <v>36757.980000000003</v>
      </c>
      <c r="D7" s="769">
        <v>53759.69</v>
      </c>
      <c r="E7" s="769">
        <v>10653.49</v>
      </c>
      <c r="F7" s="769">
        <v>190.23</v>
      </c>
      <c r="G7" s="769">
        <v>373.38</v>
      </c>
      <c r="H7" s="769">
        <v>96.06</v>
      </c>
      <c r="I7" s="793">
        <v>12000967</v>
      </c>
      <c r="J7" s="800">
        <v>149173</v>
      </c>
      <c r="K7" s="800">
        <v>105842</v>
      </c>
      <c r="L7" s="769">
        <v>64080</v>
      </c>
      <c r="M7" s="769">
        <v>2471</v>
      </c>
      <c r="N7" s="769">
        <v>1220</v>
      </c>
      <c r="O7" s="769">
        <v>328</v>
      </c>
    </row>
    <row r="8" spans="1:15" s="746" customFormat="1" ht="18" customHeight="1">
      <c r="A8" s="770" t="s">
        <v>85</v>
      </c>
      <c r="B8" s="800">
        <v>2030798.51</v>
      </c>
      <c r="C8" s="769">
        <v>49702.74</v>
      </c>
      <c r="D8" s="769">
        <v>78094.16</v>
      </c>
      <c r="E8" s="769">
        <v>13730.06</v>
      </c>
      <c r="F8" s="769">
        <v>104.8</v>
      </c>
      <c r="G8" s="769">
        <v>163.86</v>
      </c>
      <c r="H8" s="769">
        <v>287.86</v>
      </c>
      <c r="I8" s="793">
        <v>14158473</v>
      </c>
      <c r="J8" s="800">
        <v>161121</v>
      </c>
      <c r="K8" s="800">
        <v>117143</v>
      </c>
      <c r="L8" s="769">
        <v>79375</v>
      </c>
      <c r="M8" s="769">
        <v>3591</v>
      </c>
      <c r="N8" s="769">
        <v>2534</v>
      </c>
      <c r="O8" s="769">
        <v>1094</v>
      </c>
    </row>
    <row r="9" spans="1:15" s="746" customFormat="1" ht="18" customHeight="1">
      <c r="A9" s="770" t="s">
        <v>88</v>
      </c>
      <c r="B9" s="800">
        <v>2486449.84</v>
      </c>
      <c r="C9" s="769">
        <v>62131.24</v>
      </c>
      <c r="D9" s="769">
        <v>77855.259999999995</v>
      </c>
      <c r="E9" s="769">
        <v>12864.24</v>
      </c>
      <c r="F9" s="769">
        <v>364.48</v>
      </c>
      <c r="G9" s="769">
        <v>419.09</v>
      </c>
      <c r="H9" s="769">
        <v>171.91</v>
      </c>
      <c r="I9" s="793">
        <v>12892457</v>
      </c>
      <c r="J9" s="800">
        <v>143409</v>
      </c>
      <c r="K9" s="800">
        <v>120911</v>
      </c>
      <c r="L9" s="769">
        <v>36854</v>
      </c>
      <c r="M9" s="769">
        <v>4264</v>
      </c>
      <c r="N9" s="769">
        <v>3139</v>
      </c>
      <c r="O9" s="769">
        <v>749</v>
      </c>
    </row>
    <row r="10" spans="1:15" s="746" customFormat="1" ht="18" customHeight="1">
      <c r="A10" s="770" t="s">
        <v>89</v>
      </c>
      <c r="B10" s="800">
        <v>2661641.98</v>
      </c>
      <c r="C10" s="769">
        <v>52391.92</v>
      </c>
      <c r="D10" s="769">
        <v>74488.02</v>
      </c>
      <c r="E10" s="769">
        <v>15626.13</v>
      </c>
      <c r="F10" s="769">
        <v>351.94</v>
      </c>
      <c r="G10" s="769">
        <v>733</v>
      </c>
      <c r="H10" s="769">
        <v>237.64</v>
      </c>
      <c r="I10" s="793">
        <v>10653353</v>
      </c>
      <c r="J10" s="800">
        <v>180693</v>
      </c>
      <c r="K10" s="800">
        <v>245323</v>
      </c>
      <c r="L10" s="769">
        <v>90197</v>
      </c>
      <c r="M10" s="769">
        <v>4151</v>
      </c>
      <c r="N10" s="769">
        <v>19962</v>
      </c>
      <c r="O10" s="769">
        <v>3635</v>
      </c>
    </row>
    <row r="11" spans="1:15" s="746" customFormat="1" ht="18" customHeight="1">
      <c r="A11" s="770" t="s">
        <v>185</v>
      </c>
      <c r="B11" s="800">
        <v>3480729.59</v>
      </c>
      <c r="C11" s="769">
        <v>76088.320000000007</v>
      </c>
      <c r="D11" s="769">
        <v>105061.91</v>
      </c>
      <c r="E11" s="769">
        <v>13967.85</v>
      </c>
      <c r="F11" s="769">
        <v>616.24</v>
      </c>
      <c r="G11" s="769">
        <v>1196.47</v>
      </c>
      <c r="H11" s="769">
        <v>326.01</v>
      </c>
      <c r="I11" s="793">
        <v>14879304</v>
      </c>
      <c r="J11" s="800">
        <v>107354</v>
      </c>
      <c r="K11" s="800">
        <v>145729</v>
      </c>
      <c r="L11" s="769">
        <v>41336</v>
      </c>
      <c r="M11" s="769">
        <v>3753</v>
      </c>
      <c r="N11" s="769">
        <v>3028</v>
      </c>
      <c r="O11" s="769">
        <v>2585</v>
      </c>
    </row>
    <row r="12" spans="1:15" s="746" customFormat="1" ht="18" customHeight="1">
      <c r="A12" s="770" t="s">
        <v>240</v>
      </c>
      <c r="B12" s="800">
        <v>3183491.49</v>
      </c>
      <c r="C12" s="769">
        <v>39341.449999999997</v>
      </c>
      <c r="D12" s="769">
        <v>86373.72</v>
      </c>
      <c r="E12" s="769">
        <v>6791.58</v>
      </c>
      <c r="F12" s="769">
        <v>450.56</v>
      </c>
      <c r="G12" s="769">
        <v>913.79</v>
      </c>
      <c r="H12" s="769">
        <v>214</v>
      </c>
      <c r="I12" s="793">
        <v>12068665</v>
      </c>
      <c r="J12" s="800">
        <v>130263</v>
      </c>
      <c r="K12" s="800">
        <v>179824</v>
      </c>
      <c r="L12" s="769">
        <v>42993</v>
      </c>
      <c r="M12" s="769">
        <v>9454</v>
      </c>
      <c r="N12" s="769">
        <v>18866</v>
      </c>
      <c r="O12" s="769">
        <v>4380</v>
      </c>
    </row>
    <row r="13" spans="1:15" s="746" customFormat="1" ht="13.5" customHeight="1">
      <c r="A13" s="1037"/>
      <c r="B13" s="1037"/>
      <c r="C13" s="1037"/>
      <c r="D13" s="1037"/>
      <c r="E13" s="1037"/>
      <c r="F13" s="1037"/>
      <c r="G13" s="1037"/>
      <c r="H13" s="1037"/>
      <c r="I13" s="1037"/>
    </row>
    <row r="14" spans="1:15" s="746" customFormat="1" ht="13.5" customHeight="1">
      <c r="A14" s="1248" t="s">
        <v>353</v>
      </c>
      <c r="B14" s="1248"/>
      <c r="C14" s="1248"/>
      <c r="D14" s="1248"/>
      <c r="E14" s="1248"/>
      <c r="F14" s="1248"/>
      <c r="G14" s="1248"/>
      <c r="H14" s="1248"/>
      <c r="I14" s="1248"/>
    </row>
    <row r="15" spans="1:15" s="746" customFormat="1" ht="13.5" customHeight="1">
      <c r="A15" s="1248" t="s">
        <v>927</v>
      </c>
      <c r="B15" s="1248"/>
      <c r="C15" s="1248"/>
      <c r="D15" s="1248"/>
      <c r="E15" s="1248"/>
      <c r="F15" s="1248"/>
      <c r="G15" s="1248"/>
      <c r="H15" s="1248"/>
      <c r="I15" s="1248"/>
    </row>
    <row r="16" spans="1:15" s="746" customFormat="1" ht="24.6" customHeight="1"/>
    <row r="17" spans="2:8">
      <c r="B17" s="798"/>
      <c r="C17" s="798"/>
      <c r="D17" s="798"/>
      <c r="E17" s="798"/>
      <c r="F17" s="798"/>
      <c r="G17" s="798"/>
      <c r="H17" s="798"/>
    </row>
    <row r="22" spans="2:8">
      <c r="D22" s="981"/>
    </row>
  </sheetData>
  <mergeCells count="6">
    <mergeCell ref="A15:I15"/>
    <mergeCell ref="A1:G1"/>
    <mergeCell ref="A2:A3"/>
    <mergeCell ref="B2:H2"/>
    <mergeCell ref="I2:O2"/>
    <mergeCell ref="A14:I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zoomScaleNormal="100" workbookViewId="0">
      <selection activeCell="G10" sqref="G10"/>
    </sheetView>
  </sheetViews>
  <sheetFormatPr defaultColWidth="9.140625" defaultRowHeight="15"/>
  <cols>
    <col min="1" max="9" width="14.5703125" style="742" bestFit="1" customWidth="1"/>
    <col min="10" max="10" width="5" style="742" bestFit="1" customWidth="1"/>
    <col min="11" max="16384" width="9.140625" style="742"/>
  </cols>
  <sheetData>
    <row r="1" spans="1:9" ht="18.75" customHeight="1">
      <c r="A1" s="1255" t="s">
        <v>1165</v>
      </c>
      <c r="B1" s="1255"/>
      <c r="C1" s="1255"/>
      <c r="D1" s="1255"/>
      <c r="E1" s="1255"/>
      <c r="F1" s="1255"/>
      <c r="G1" s="1255"/>
    </row>
    <row r="2" spans="1:9" s="746" customFormat="1" ht="27" customHeight="1">
      <c r="A2" s="1256" t="s">
        <v>91</v>
      </c>
      <c r="B2" s="1252" t="s">
        <v>895</v>
      </c>
      <c r="C2" s="1258"/>
      <c r="D2" s="1258"/>
      <c r="E2" s="1253"/>
      <c r="F2" s="1353" t="s">
        <v>1164</v>
      </c>
      <c r="G2" s="1354"/>
      <c r="H2" s="1354"/>
      <c r="I2" s="1355"/>
    </row>
    <row r="3" spans="1:9" s="746" customFormat="1" ht="18" customHeight="1">
      <c r="A3" s="1289"/>
      <c r="B3" s="791" t="s">
        <v>1159</v>
      </c>
      <c r="C3" s="791" t="s">
        <v>1158</v>
      </c>
      <c r="D3" s="791" t="s">
        <v>1157</v>
      </c>
      <c r="E3" s="791" t="s">
        <v>1156</v>
      </c>
      <c r="F3" s="791" t="s">
        <v>1159</v>
      </c>
      <c r="G3" s="791" t="s">
        <v>1158</v>
      </c>
      <c r="H3" s="791" t="s">
        <v>1157</v>
      </c>
      <c r="I3" s="791" t="s">
        <v>1156</v>
      </c>
    </row>
    <row r="4" spans="1:9" s="759" customFormat="1" ht="18" customHeight="1">
      <c r="A4" s="763" t="s">
        <v>0</v>
      </c>
      <c r="B4" s="765">
        <v>86939.552666000032</v>
      </c>
      <c r="C4" s="765">
        <v>108.87295925000001</v>
      </c>
      <c r="D4" s="765">
        <v>2867.3803537999997</v>
      </c>
      <c r="E4" s="765">
        <v>354.29509425000003</v>
      </c>
      <c r="F4" s="765">
        <v>27041</v>
      </c>
      <c r="G4" s="765">
        <v>3400</v>
      </c>
      <c r="H4" s="765">
        <v>300</v>
      </c>
      <c r="I4" s="765">
        <v>19162</v>
      </c>
    </row>
    <row r="5" spans="1:9" s="759" customFormat="1" ht="18" customHeight="1">
      <c r="A5" s="763" t="s">
        <v>1</v>
      </c>
      <c r="B5" s="765">
        <v>88874.854590000003</v>
      </c>
      <c r="C5" s="765">
        <v>139.95983699999999</v>
      </c>
      <c r="D5" s="765">
        <v>459.48441930000001</v>
      </c>
      <c r="E5" s="765">
        <v>345.85690199999999</v>
      </c>
      <c r="F5" s="765">
        <v>145989</v>
      </c>
      <c r="G5" s="765">
        <v>2</v>
      </c>
      <c r="H5" s="765">
        <v>50</v>
      </c>
      <c r="I5" s="765">
        <v>0</v>
      </c>
    </row>
    <row r="6" spans="1:9" s="746" customFormat="1" ht="18" customHeight="1">
      <c r="A6" s="758" t="s">
        <v>83</v>
      </c>
      <c r="B6" s="757">
        <v>6035.1454770000009</v>
      </c>
      <c r="C6" s="757">
        <v>4.5833199999999987</v>
      </c>
      <c r="D6" s="757">
        <v>14.829651500000001</v>
      </c>
      <c r="E6" s="757">
        <v>51.902638999999994</v>
      </c>
      <c r="F6" s="757">
        <v>64170</v>
      </c>
      <c r="G6" s="757">
        <v>200</v>
      </c>
      <c r="H6" s="757">
        <v>450</v>
      </c>
      <c r="I6" s="757">
        <v>2026</v>
      </c>
    </row>
    <row r="7" spans="1:9" s="746" customFormat="1" ht="18" customHeight="1">
      <c r="A7" s="770" t="s">
        <v>84</v>
      </c>
      <c r="B7" s="769">
        <v>4761.8010142499998</v>
      </c>
      <c r="C7" s="769">
        <v>27.907566249999999</v>
      </c>
      <c r="D7" s="769">
        <v>59.262781499999988</v>
      </c>
      <c r="E7" s="769">
        <v>16.074195500000002</v>
      </c>
      <c r="F7" s="769">
        <v>185658</v>
      </c>
      <c r="G7" s="769">
        <v>0</v>
      </c>
      <c r="H7" s="769">
        <v>310</v>
      </c>
      <c r="I7" s="769">
        <v>0</v>
      </c>
    </row>
    <row r="8" spans="1:9" s="746" customFormat="1" ht="18" customHeight="1">
      <c r="A8" s="770" t="s">
        <v>85</v>
      </c>
      <c r="B8" s="769">
        <v>12721.502909999999</v>
      </c>
      <c r="C8" s="769">
        <v>32.623994000000003</v>
      </c>
      <c r="D8" s="769">
        <v>89.760329749999997</v>
      </c>
      <c r="E8" s="769">
        <v>161.75879280000001</v>
      </c>
      <c r="F8" s="769">
        <v>83612</v>
      </c>
      <c r="G8" s="769">
        <v>299</v>
      </c>
      <c r="H8" s="769">
        <v>9587</v>
      </c>
      <c r="I8" s="769">
        <v>0</v>
      </c>
    </row>
    <row r="9" spans="1:9" s="746" customFormat="1" ht="18" customHeight="1">
      <c r="A9" s="770" t="s">
        <v>88</v>
      </c>
      <c r="B9" s="769">
        <v>13152.58497</v>
      </c>
      <c r="C9" s="769">
        <v>31.106309750000001</v>
      </c>
      <c r="D9" s="769">
        <v>100.97232630000001</v>
      </c>
      <c r="E9" s="769">
        <v>8.6941644999999994</v>
      </c>
      <c r="F9" s="769">
        <v>88467</v>
      </c>
      <c r="G9" s="769">
        <v>101</v>
      </c>
      <c r="H9" s="769">
        <v>401</v>
      </c>
      <c r="I9" s="769">
        <v>0</v>
      </c>
    </row>
    <row r="10" spans="1:9" s="746" customFormat="1" ht="18" customHeight="1">
      <c r="A10" s="770" t="s">
        <v>89</v>
      </c>
      <c r="B10" s="769">
        <v>6876.8452950000001</v>
      </c>
      <c r="C10" s="769">
        <v>15.007993000000001</v>
      </c>
      <c r="D10" s="769">
        <v>133.9961175</v>
      </c>
      <c r="E10" s="769">
        <v>22.152565500000001</v>
      </c>
      <c r="F10" s="769">
        <v>106383</v>
      </c>
      <c r="G10" s="769">
        <v>350</v>
      </c>
      <c r="H10" s="769">
        <v>1926</v>
      </c>
      <c r="I10" s="769">
        <v>0</v>
      </c>
    </row>
    <row r="11" spans="1:9" s="746" customFormat="1" ht="18" customHeight="1">
      <c r="A11" s="770" t="s">
        <v>185</v>
      </c>
      <c r="B11" s="769">
        <v>21672.610789999999</v>
      </c>
      <c r="C11" s="769">
        <v>28.049207500000001</v>
      </c>
      <c r="D11" s="769">
        <v>58.69987725</v>
      </c>
      <c r="E11" s="769">
        <v>84.939437749999996</v>
      </c>
      <c r="F11" s="769">
        <v>290738</v>
      </c>
      <c r="G11" s="769">
        <v>0</v>
      </c>
      <c r="H11" s="769">
        <v>50</v>
      </c>
      <c r="I11" s="769">
        <v>0</v>
      </c>
    </row>
    <row r="12" spans="1:9" s="746" customFormat="1" ht="18" customHeight="1">
      <c r="A12" s="770" t="s">
        <v>240</v>
      </c>
      <c r="B12" s="769">
        <v>23654.364150000001</v>
      </c>
      <c r="C12" s="769">
        <v>0.68144649999999996</v>
      </c>
      <c r="D12" s="769">
        <v>1.9633354999999999</v>
      </c>
      <c r="E12" s="769">
        <v>0.33510699999999999</v>
      </c>
      <c r="F12" s="769">
        <v>145989</v>
      </c>
      <c r="G12" s="769">
        <v>2</v>
      </c>
      <c r="H12" s="769">
        <v>50</v>
      </c>
      <c r="I12" s="769">
        <v>0</v>
      </c>
    </row>
    <row r="13" spans="1:9" s="746" customFormat="1" ht="15" customHeight="1">
      <c r="A13" s="1248"/>
      <c r="B13" s="1248"/>
      <c r="C13" s="1248"/>
      <c r="D13" s="1248"/>
      <c r="E13" s="1248"/>
      <c r="F13" s="1248"/>
      <c r="G13" s="1248"/>
      <c r="H13" s="1248"/>
      <c r="I13" s="1248"/>
    </row>
    <row r="14" spans="1:9" s="746" customFormat="1" ht="15" customHeight="1">
      <c r="A14" s="1248" t="s">
        <v>353</v>
      </c>
      <c r="B14" s="1248"/>
      <c r="C14" s="1248"/>
      <c r="D14" s="1248"/>
      <c r="E14" s="1248"/>
      <c r="F14" s="1248"/>
      <c r="G14" s="1248"/>
      <c r="H14" s="1248"/>
      <c r="I14" s="1248"/>
    </row>
    <row r="15" spans="1:9" s="746" customFormat="1" ht="15" customHeight="1">
      <c r="A15" s="1248" t="s">
        <v>888</v>
      </c>
      <c r="B15" s="1248"/>
      <c r="C15" s="1248"/>
      <c r="D15" s="1248"/>
      <c r="E15" s="1248"/>
      <c r="F15" s="1248"/>
      <c r="G15" s="1248"/>
      <c r="H15" s="1248"/>
      <c r="I15" s="1248"/>
    </row>
    <row r="16" spans="1:9" s="746" customFormat="1" ht="24.6" customHeight="1"/>
    <row r="17" spans="2:5">
      <c r="B17" s="745"/>
      <c r="C17" s="745"/>
      <c r="D17" s="745"/>
      <c r="E17" s="745"/>
    </row>
  </sheetData>
  <mergeCells count="7">
    <mergeCell ref="A15:I15"/>
    <mergeCell ref="A1:G1"/>
    <mergeCell ref="A2:A3"/>
    <mergeCell ref="B2:E2"/>
    <mergeCell ref="F2:I2"/>
    <mergeCell ref="A13:I13"/>
    <mergeCell ref="A14:I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zoomScaleNormal="100" workbookViewId="0">
      <selection activeCell="G18" sqref="G18"/>
    </sheetView>
  </sheetViews>
  <sheetFormatPr defaultColWidth="9.140625" defaultRowHeight="15"/>
  <cols>
    <col min="1" max="1" width="12.140625" style="742" bestFit="1" customWidth="1"/>
    <col min="2" max="2" width="12.140625" style="742" customWidth="1"/>
    <col min="3" max="6" width="12.140625" style="742" bestFit="1" customWidth="1"/>
    <col min="7" max="7" width="12.140625" style="742" customWidth="1"/>
    <col min="8" max="11" width="12.140625" style="742" bestFit="1" customWidth="1"/>
    <col min="12" max="12" width="22.42578125" style="742" bestFit="1" customWidth="1"/>
    <col min="13" max="13" width="4.5703125" style="742" bestFit="1" customWidth="1"/>
    <col min="14" max="16384" width="9.140625" style="742"/>
  </cols>
  <sheetData>
    <row r="1" spans="1:12" ht="13.5" customHeight="1">
      <c r="A1" s="1255" t="s">
        <v>1171</v>
      </c>
      <c r="B1" s="1255"/>
      <c r="C1" s="1255"/>
      <c r="D1" s="1255"/>
      <c r="E1" s="1255"/>
      <c r="F1" s="1255"/>
      <c r="G1" s="1255"/>
      <c r="H1" s="1255"/>
      <c r="I1" s="1255"/>
      <c r="J1" s="1255"/>
      <c r="K1" s="1255"/>
      <c r="L1" s="1255"/>
    </row>
    <row r="2" spans="1:12" s="746" customFormat="1" ht="19.5" customHeight="1">
      <c r="A2" s="1256" t="s">
        <v>91</v>
      </c>
      <c r="B2" s="1356" t="s">
        <v>1143</v>
      </c>
      <c r="C2" s="1357"/>
      <c r="D2" s="1357"/>
      <c r="E2" s="1357"/>
      <c r="F2" s="1358"/>
      <c r="G2" s="1252" t="s">
        <v>1148</v>
      </c>
      <c r="H2" s="1290"/>
      <c r="I2" s="1290"/>
      <c r="J2" s="1290"/>
      <c r="K2" s="1291"/>
    </row>
    <row r="3" spans="1:12" s="746" customFormat="1" ht="15" customHeight="1">
      <c r="A3" s="1265"/>
      <c r="B3" s="1055" t="s">
        <v>1170</v>
      </c>
      <c r="C3" s="1053" t="s">
        <v>1169</v>
      </c>
      <c r="D3" s="791" t="s">
        <v>1168</v>
      </c>
      <c r="E3" s="791" t="s">
        <v>1167</v>
      </c>
      <c r="F3" s="791" t="s">
        <v>1166</v>
      </c>
      <c r="G3" s="791" t="s">
        <v>1170</v>
      </c>
      <c r="H3" s="791" t="s">
        <v>1169</v>
      </c>
      <c r="I3" s="791" t="s">
        <v>1168</v>
      </c>
      <c r="J3" s="791" t="s">
        <v>1167</v>
      </c>
      <c r="K3" s="791" t="s">
        <v>1166</v>
      </c>
    </row>
    <row r="4" spans="1:12" s="759" customFormat="1" ht="17.25" customHeight="1">
      <c r="A4" s="763" t="s">
        <v>0</v>
      </c>
      <c r="B4" s="984">
        <v>518128.07449999999</v>
      </c>
      <c r="C4" s="774">
        <v>2076224.1855000004</v>
      </c>
      <c r="D4" s="774">
        <v>334787.25059999991</v>
      </c>
      <c r="E4" s="765">
        <v>40767.249000000011</v>
      </c>
      <c r="F4" s="765">
        <v>18836.672800000004</v>
      </c>
      <c r="G4" s="765">
        <v>945975.53699999955</v>
      </c>
      <c r="H4" s="774">
        <v>2194862.3722000001</v>
      </c>
      <c r="I4" s="774">
        <v>296421.94630000001</v>
      </c>
      <c r="J4" s="765">
        <v>28522.546200000004</v>
      </c>
      <c r="K4" s="765">
        <v>0</v>
      </c>
    </row>
    <row r="5" spans="1:12" s="759" customFormat="1" ht="17.25" customHeight="1">
      <c r="A5" s="763" t="s">
        <v>1</v>
      </c>
      <c r="B5" s="761">
        <v>399705.66360000003</v>
      </c>
      <c r="C5" s="765">
        <v>1837966.5833999999</v>
      </c>
      <c r="D5" s="765">
        <v>351365.7732</v>
      </c>
      <c r="E5" s="765">
        <v>14586.8869</v>
      </c>
      <c r="F5" s="765">
        <v>2368.2601</v>
      </c>
      <c r="G5" s="761">
        <v>677041.89130000002</v>
      </c>
      <c r="H5" s="765">
        <v>649187.44739999995</v>
      </c>
      <c r="I5" s="765">
        <v>101268.79919999999</v>
      </c>
      <c r="J5" s="765">
        <v>1.1469</v>
      </c>
      <c r="K5" s="765">
        <v>0</v>
      </c>
    </row>
    <row r="6" spans="1:12" s="746" customFormat="1" ht="17.25" customHeight="1">
      <c r="A6" s="758" t="s">
        <v>83</v>
      </c>
      <c r="B6" s="757">
        <v>65802.63430000002</v>
      </c>
      <c r="C6" s="801">
        <v>226398.45009999999</v>
      </c>
      <c r="D6" s="757">
        <v>41371.289399999994</v>
      </c>
      <c r="E6" s="757">
        <v>1072.4643999999998</v>
      </c>
      <c r="F6" s="757">
        <v>1416.4751999999999</v>
      </c>
      <c r="G6" s="757">
        <v>67252.576399999933</v>
      </c>
      <c r="H6" s="801">
        <v>121744.52200000001</v>
      </c>
      <c r="I6" s="757">
        <v>4339.9309000000012</v>
      </c>
      <c r="J6" s="757">
        <v>0</v>
      </c>
      <c r="K6" s="757">
        <v>0</v>
      </c>
    </row>
    <row r="7" spans="1:12" s="746" customFormat="1" ht="17.25" customHeight="1">
      <c r="A7" s="770" t="s">
        <v>84</v>
      </c>
      <c r="B7" s="769">
        <v>47565.400099999999</v>
      </c>
      <c r="C7" s="800">
        <v>229018.07280000002</v>
      </c>
      <c r="D7" s="769">
        <v>56786.7497</v>
      </c>
      <c r="E7" s="769">
        <v>907.17690000000005</v>
      </c>
      <c r="F7" s="769">
        <v>8.8501999999999992</v>
      </c>
      <c r="G7" s="769">
        <v>12274.270000000004</v>
      </c>
      <c r="H7" s="800">
        <v>81399.71639999999</v>
      </c>
      <c r="I7" s="769">
        <v>6672.2328999999991</v>
      </c>
      <c r="J7" s="769">
        <v>3.1300000000000001E-2</v>
      </c>
      <c r="K7" s="769">
        <v>0</v>
      </c>
    </row>
    <row r="8" spans="1:12" s="746" customFormat="1" ht="17.25" customHeight="1">
      <c r="A8" s="770" t="s">
        <v>85</v>
      </c>
      <c r="B8" s="769">
        <v>65082.136599999991</v>
      </c>
      <c r="C8" s="800">
        <v>238460.01940000002</v>
      </c>
      <c r="D8" s="769">
        <v>52116.310800000007</v>
      </c>
      <c r="E8" s="769">
        <v>2041.7537</v>
      </c>
      <c r="F8" s="769">
        <v>38.429100000000005</v>
      </c>
      <c r="G8" s="769">
        <v>33833.704199999993</v>
      </c>
      <c r="H8" s="800">
        <v>103813.84599999995</v>
      </c>
      <c r="I8" s="769">
        <v>14599.1788</v>
      </c>
      <c r="J8" s="769">
        <v>1.1155999999999999</v>
      </c>
      <c r="K8" s="769">
        <v>0</v>
      </c>
    </row>
    <row r="9" spans="1:12" s="746" customFormat="1" ht="17.25" customHeight="1">
      <c r="A9" s="770" t="s">
        <v>88</v>
      </c>
      <c r="B9" s="768">
        <v>55982.030400000003</v>
      </c>
      <c r="C9" s="983">
        <v>252793.49450000003</v>
      </c>
      <c r="D9" s="768">
        <v>34055.174699999996</v>
      </c>
      <c r="E9" s="768">
        <v>4438.0001000000011</v>
      </c>
      <c r="F9" s="768">
        <v>424.8261999999998</v>
      </c>
      <c r="G9" s="768">
        <v>112547.16819999999</v>
      </c>
      <c r="H9" s="768">
        <v>72282.262499999895</v>
      </c>
      <c r="I9" s="768">
        <v>18203.720500000003</v>
      </c>
      <c r="J9" s="769">
        <v>0</v>
      </c>
      <c r="K9" s="769">
        <v>0</v>
      </c>
    </row>
    <row r="10" spans="1:12" s="746" customFormat="1" ht="17.25" customHeight="1">
      <c r="A10" s="770" t="s">
        <v>89</v>
      </c>
      <c r="B10" s="768">
        <v>45353.236700000009</v>
      </c>
      <c r="C10" s="983">
        <v>238838.97640000001</v>
      </c>
      <c r="D10" s="768">
        <v>47920.4761</v>
      </c>
      <c r="E10" s="768">
        <v>527.41250000000002</v>
      </c>
      <c r="F10" s="768">
        <v>28.341200000000004</v>
      </c>
      <c r="G10" s="768">
        <v>196256.03330000001</v>
      </c>
      <c r="H10" s="768">
        <v>76858.633800000011</v>
      </c>
      <c r="I10" s="768">
        <v>25652.107999999997</v>
      </c>
      <c r="J10" s="769">
        <v>0</v>
      </c>
      <c r="K10" s="769">
        <v>0</v>
      </c>
    </row>
    <row r="11" spans="1:12" s="746" customFormat="1" ht="17.25" customHeight="1">
      <c r="A11" s="770" t="s">
        <v>185</v>
      </c>
      <c r="B11" s="768">
        <v>62036.541700000002</v>
      </c>
      <c r="C11" s="983">
        <v>334628.0601</v>
      </c>
      <c r="D11" s="768">
        <v>67804.846900000004</v>
      </c>
      <c r="E11" s="768">
        <v>1492.4942000000001</v>
      </c>
      <c r="F11" s="768">
        <v>51.33</v>
      </c>
      <c r="G11" s="768">
        <v>221609.22850000011</v>
      </c>
      <c r="H11" s="768">
        <v>106995.7501</v>
      </c>
      <c r="I11" s="768">
        <v>17203.900699999998</v>
      </c>
      <c r="J11" s="769">
        <v>0</v>
      </c>
      <c r="K11" s="769">
        <v>0</v>
      </c>
    </row>
    <row r="12" spans="1:12" s="746" customFormat="1" ht="17.25" customHeight="1">
      <c r="A12" s="770" t="s">
        <v>240</v>
      </c>
      <c r="B12" s="768">
        <v>57883.683799999999</v>
      </c>
      <c r="C12" s="983">
        <v>317829.51010000001</v>
      </c>
      <c r="D12" s="768">
        <v>51310.925600000002</v>
      </c>
      <c r="E12" s="768">
        <v>4107.5851000000002</v>
      </c>
      <c r="F12" s="768">
        <v>400.00819999999999</v>
      </c>
      <c r="G12" s="768">
        <v>33268.910700000037</v>
      </c>
      <c r="H12" s="768">
        <v>86092.7166</v>
      </c>
      <c r="I12" s="768">
        <v>14597.7274</v>
      </c>
      <c r="J12" s="769">
        <v>0</v>
      </c>
      <c r="K12" s="769">
        <v>0</v>
      </c>
    </row>
    <row r="13" spans="1:12" s="746" customFormat="1" ht="13.5" customHeight="1">
      <c r="A13" s="1276" t="s">
        <v>353</v>
      </c>
      <c r="B13" s="1276"/>
      <c r="C13" s="1276"/>
      <c r="D13" s="1276"/>
      <c r="E13" s="1276"/>
      <c r="F13" s="1276"/>
      <c r="G13" s="1276"/>
      <c r="H13" s="1276"/>
      <c r="I13" s="1276"/>
      <c r="J13" s="1276"/>
      <c r="K13" s="1276"/>
    </row>
    <row r="14" spans="1:12" s="746" customFormat="1" ht="28.35" customHeight="1">
      <c r="A14" s="1276" t="s">
        <v>536</v>
      </c>
      <c r="B14" s="1276"/>
      <c r="C14" s="1276"/>
      <c r="D14" s="1276"/>
      <c r="E14" s="1276"/>
      <c r="F14" s="1276"/>
      <c r="G14" s="1276"/>
      <c r="H14" s="1276"/>
      <c r="I14" s="1276"/>
      <c r="J14" s="1276"/>
      <c r="K14" s="1276"/>
    </row>
    <row r="15" spans="1:12">
      <c r="A15" s="746"/>
      <c r="B15" s="746"/>
      <c r="C15" s="746"/>
      <c r="D15" s="746"/>
      <c r="E15" s="746"/>
      <c r="F15" s="746"/>
      <c r="G15" s="746"/>
      <c r="H15" s="746"/>
      <c r="I15" s="746"/>
      <c r="J15" s="746"/>
      <c r="K15" s="746"/>
    </row>
    <row r="16" spans="1:12">
      <c r="B16" s="745"/>
      <c r="C16" s="745"/>
      <c r="D16" s="745"/>
      <c r="E16" s="745"/>
      <c r="F16" s="745"/>
      <c r="G16" s="745"/>
      <c r="H16" s="745"/>
      <c r="I16" s="745"/>
      <c r="J16" s="745"/>
      <c r="K16" s="745"/>
    </row>
    <row r="17" spans="2:11">
      <c r="B17" s="745"/>
      <c r="C17" s="745"/>
      <c r="D17" s="745"/>
      <c r="E17" s="745"/>
      <c r="F17" s="745"/>
      <c r="G17" s="745"/>
      <c r="H17" s="745"/>
      <c r="I17" s="745"/>
      <c r="J17" s="745"/>
      <c r="K17" s="745"/>
    </row>
    <row r="18" spans="2:11">
      <c r="B18" s="982"/>
      <c r="C18" s="982"/>
    </row>
    <row r="19" spans="2:11">
      <c r="B19" s="982"/>
      <c r="C19" s="982"/>
    </row>
    <row r="20" spans="2:11">
      <c r="B20" s="982"/>
      <c r="C20" s="982"/>
    </row>
    <row r="21" spans="2:11">
      <c r="B21" s="767"/>
      <c r="C21" s="767"/>
    </row>
  </sheetData>
  <mergeCells count="6">
    <mergeCell ref="A14:K14"/>
    <mergeCell ref="A1:L1"/>
    <mergeCell ref="A2:A3"/>
    <mergeCell ref="B2:F2"/>
    <mergeCell ref="G2:K2"/>
    <mergeCell ref="A13:K13"/>
  </mergeCells>
  <printOptions horizontalCentered="1"/>
  <pageMargins left="0.78431372549019618" right="0.78431372549019618" top="0.98039215686274517" bottom="0.98039215686274517" header="0.50980392156862753" footer="0.50980392156862753"/>
  <pageSetup paperSize="9"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L12" sqref="L12"/>
    </sheetView>
  </sheetViews>
  <sheetFormatPr defaultRowHeight="15"/>
  <cols>
    <col min="1" max="1" width="14" customWidth="1"/>
    <col min="2" max="2" width="10.7109375" customWidth="1"/>
    <col min="3" max="3" width="12.5703125" customWidth="1"/>
    <col min="4" max="4" width="11.28515625" customWidth="1"/>
    <col min="5" max="5" width="12.85546875" customWidth="1"/>
    <col min="6" max="6" width="13" customWidth="1"/>
    <col min="7" max="7" width="13.28515625" customWidth="1"/>
  </cols>
  <sheetData>
    <row r="1" spans="1:14">
      <c r="A1" s="1174" t="s">
        <v>184</v>
      </c>
      <c r="B1" s="1174"/>
      <c r="C1" s="1174"/>
      <c r="D1" s="1174"/>
      <c r="E1" s="1174"/>
      <c r="F1" s="1174"/>
      <c r="G1" s="1174"/>
      <c r="H1" s="1174"/>
      <c r="I1" s="1174"/>
      <c r="J1" s="159"/>
      <c r="K1" s="159"/>
      <c r="L1" s="159"/>
    </row>
    <row r="2" spans="1:14">
      <c r="A2" s="1175" t="s">
        <v>59</v>
      </c>
      <c r="B2" s="1178" t="s">
        <v>105</v>
      </c>
      <c r="C2" s="1179"/>
      <c r="D2" s="1179"/>
      <c r="E2" s="1179"/>
      <c r="F2" s="1179"/>
      <c r="G2" s="1179"/>
      <c r="H2" s="1179"/>
      <c r="I2" s="1180"/>
    </row>
    <row r="3" spans="1:14">
      <c r="A3" s="1176"/>
      <c r="B3" s="1178" t="s">
        <v>106</v>
      </c>
      <c r="C3" s="1179"/>
      <c r="D3" s="1179"/>
      <c r="E3" s="1179"/>
      <c r="F3" s="1179"/>
      <c r="G3" s="1180"/>
      <c r="H3" s="1181" t="s">
        <v>12</v>
      </c>
      <c r="I3" s="1182"/>
    </row>
    <row r="4" spans="1:14" ht="30" customHeight="1">
      <c r="A4" s="1176"/>
      <c r="B4" s="1183" t="s">
        <v>107</v>
      </c>
      <c r="C4" s="1184"/>
      <c r="D4" s="1183" t="s">
        <v>113</v>
      </c>
      <c r="E4" s="1184"/>
      <c r="F4" s="1183" t="s">
        <v>114</v>
      </c>
      <c r="G4" s="1184"/>
      <c r="H4" s="1185" t="s">
        <v>108</v>
      </c>
      <c r="I4" s="1185" t="s">
        <v>109</v>
      </c>
    </row>
    <row r="5" spans="1:14" ht="30">
      <c r="A5" s="1177"/>
      <c r="B5" s="111" t="s">
        <v>108</v>
      </c>
      <c r="C5" s="111" t="s">
        <v>109</v>
      </c>
      <c r="D5" s="111" t="s">
        <v>108</v>
      </c>
      <c r="E5" s="111" t="s">
        <v>109</v>
      </c>
      <c r="F5" s="111" t="s">
        <v>108</v>
      </c>
      <c r="G5" s="111" t="s">
        <v>110</v>
      </c>
      <c r="H5" s="1186"/>
      <c r="I5" s="1186"/>
    </row>
    <row r="6" spans="1:14">
      <c r="A6" s="99" t="s">
        <v>0</v>
      </c>
      <c r="B6" s="102">
        <v>54</v>
      </c>
      <c r="C6" s="101">
        <v>15484.529999999999</v>
      </c>
      <c r="D6" s="102">
        <v>1</v>
      </c>
      <c r="E6" s="101">
        <v>15298.5</v>
      </c>
      <c r="F6" s="102">
        <v>17</v>
      </c>
      <c r="G6" s="101">
        <v>2292.36</v>
      </c>
      <c r="H6" s="102">
        <v>72</v>
      </c>
      <c r="I6" s="115">
        <v>33075.39</v>
      </c>
      <c r="K6" s="190"/>
      <c r="L6" s="190"/>
      <c r="M6" s="93"/>
      <c r="N6" s="93"/>
    </row>
    <row r="7" spans="1:14">
      <c r="A7" s="99" t="s">
        <v>1</v>
      </c>
      <c r="B7" s="100">
        <f>SUM(B8:B14)</f>
        <v>45</v>
      </c>
      <c r="C7" s="100">
        <f t="shared" ref="C7:I7" si="0">SUM(C8:C14)</f>
        <v>35636.1</v>
      </c>
      <c r="D7" s="100">
        <f t="shared" si="0"/>
        <v>0</v>
      </c>
      <c r="E7" s="100">
        <f t="shared" si="0"/>
        <v>0</v>
      </c>
      <c r="F7" s="100">
        <f t="shared" si="0"/>
        <v>0</v>
      </c>
      <c r="G7" s="100">
        <f t="shared" si="0"/>
        <v>0</v>
      </c>
      <c r="H7" s="100">
        <f t="shared" si="0"/>
        <v>45</v>
      </c>
      <c r="I7" s="100">
        <f t="shared" si="0"/>
        <v>35636.1</v>
      </c>
      <c r="K7" s="190"/>
      <c r="L7" s="190"/>
      <c r="M7" s="93"/>
      <c r="N7" s="93"/>
    </row>
    <row r="8" spans="1:14">
      <c r="A8" s="104" t="s">
        <v>83</v>
      </c>
      <c r="B8" s="107">
        <v>2</v>
      </c>
      <c r="C8" s="106">
        <v>0.94</v>
      </c>
      <c r="D8" s="107">
        <v>0</v>
      </c>
      <c r="E8" s="106">
        <v>0</v>
      </c>
      <c r="F8" s="107">
        <v>0</v>
      </c>
      <c r="G8" s="106">
        <v>0</v>
      </c>
      <c r="H8" s="107">
        <v>2</v>
      </c>
      <c r="I8" s="117">
        <v>0.94</v>
      </c>
      <c r="K8" s="190"/>
      <c r="L8" s="190"/>
      <c r="M8" s="93"/>
      <c r="N8" s="93"/>
    </row>
    <row r="9" spans="1:14">
      <c r="A9" s="108" t="s">
        <v>84</v>
      </c>
      <c r="B9" s="126">
        <v>5</v>
      </c>
      <c r="C9" s="125">
        <v>163.57000000000002</v>
      </c>
      <c r="D9" s="126">
        <v>0</v>
      </c>
      <c r="E9" s="125">
        <v>0</v>
      </c>
      <c r="F9" s="126">
        <v>0</v>
      </c>
      <c r="G9" s="125">
        <v>0</v>
      </c>
      <c r="H9" s="126">
        <v>5</v>
      </c>
      <c r="I9" s="167">
        <v>163.57000000000002</v>
      </c>
      <c r="K9" s="190"/>
      <c r="L9" s="190"/>
      <c r="M9" s="93"/>
      <c r="N9" s="93"/>
    </row>
    <row r="10" spans="1:14">
      <c r="A10" s="118" t="s">
        <v>85</v>
      </c>
      <c r="B10" s="76">
        <v>14</v>
      </c>
      <c r="C10" s="110">
        <v>2589.04</v>
      </c>
      <c r="D10" s="76">
        <v>0</v>
      </c>
      <c r="E10" s="110">
        <v>0</v>
      </c>
      <c r="F10" s="76">
        <v>0</v>
      </c>
      <c r="G10" s="110">
        <v>0</v>
      </c>
      <c r="H10" s="76">
        <v>14</v>
      </c>
      <c r="I10" s="119">
        <v>2589.04</v>
      </c>
      <c r="K10" s="190"/>
      <c r="L10" s="190"/>
      <c r="M10" s="93"/>
      <c r="N10" s="93"/>
    </row>
    <row r="11" spans="1:14">
      <c r="A11" s="118" t="s">
        <v>88</v>
      </c>
      <c r="B11" s="76">
        <v>6</v>
      </c>
      <c r="C11" s="110">
        <v>37.270000000000003</v>
      </c>
      <c r="D11" s="76">
        <v>0</v>
      </c>
      <c r="E11" s="110">
        <v>0</v>
      </c>
      <c r="F11" s="76">
        <v>0</v>
      </c>
      <c r="G11" s="110">
        <v>0</v>
      </c>
      <c r="H11" s="76">
        <v>6</v>
      </c>
      <c r="I11" s="119">
        <v>37.270000000000003</v>
      </c>
      <c r="K11" s="190"/>
      <c r="L11" s="190"/>
      <c r="M11" s="93"/>
      <c r="N11" s="93"/>
    </row>
    <row r="12" spans="1:14">
      <c r="A12" s="186" t="s">
        <v>89</v>
      </c>
      <c r="B12" s="107">
        <v>6</v>
      </c>
      <c r="C12" s="106">
        <v>93.11</v>
      </c>
      <c r="D12" s="107">
        <v>0</v>
      </c>
      <c r="E12" s="106">
        <v>0</v>
      </c>
      <c r="F12" s="107">
        <v>0</v>
      </c>
      <c r="G12" s="106">
        <v>0</v>
      </c>
      <c r="H12" s="107">
        <v>6</v>
      </c>
      <c r="I12" s="117">
        <v>93.11</v>
      </c>
      <c r="K12" s="190"/>
      <c r="L12" s="190"/>
      <c r="M12" s="93"/>
      <c r="N12" s="93"/>
    </row>
    <row r="13" spans="1:14">
      <c r="A13" s="216" t="s">
        <v>185</v>
      </c>
      <c r="B13" s="239">
        <v>5</v>
      </c>
      <c r="C13" s="240">
        <v>32688.66</v>
      </c>
      <c r="D13" s="239">
        <v>0</v>
      </c>
      <c r="E13" s="239">
        <v>0</v>
      </c>
      <c r="F13" s="239">
        <v>0</v>
      </c>
      <c r="G13" s="239">
        <v>0</v>
      </c>
      <c r="H13" s="239">
        <v>5</v>
      </c>
      <c r="I13" s="240">
        <v>32688.66</v>
      </c>
      <c r="J13" s="217"/>
      <c r="K13" s="190"/>
      <c r="L13" s="190"/>
      <c r="M13" s="93"/>
      <c r="N13" s="93"/>
    </row>
    <row r="14" spans="1:14">
      <c r="A14" s="216" t="s">
        <v>240</v>
      </c>
      <c r="B14" s="240">
        <v>7</v>
      </c>
      <c r="C14" s="240">
        <v>63.51</v>
      </c>
      <c r="D14" s="240">
        <v>0</v>
      </c>
      <c r="E14" s="240">
        <v>0</v>
      </c>
      <c r="F14" s="240">
        <v>0</v>
      </c>
      <c r="G14" s="240">
        <v>0</v>
      </c>
      <c r="H14" s="240">
        <v>7</v>
      </c>
      <c r="I14" s="240">
        <v>63.51</v>
      </c>
      <c r="J14" s="82"/>
      <c r="K14" s="190"/>
      <c r="L14" s="190"/>
      <c r="M14" s="212"/>
      <c r="N14" s="212"/>
    </row>
    <row r="15" spans="1:14">
      <c r="A15" s="1173" t="s">
        <v>111</v>
      </c>
      <c r="B15" s="1173"/>
      <c r="C15" s="1173"/>
      <c r="D15" s="1173"/>
      <c r="E15" s="1173"/>
      <c r="F15" s="1173"/>
      <c r="G15" s="1173"/>
      <c r="H15" s="85"/>
      <c r="I15" s="85"/>
    </row>
    <row r="16" spans="1:14">
      <c r="A16" s="1172" t="s">
        <v>112</v>
      </c>
      <c r="B16" s="1172"/>
      <c r="C16" s="1172"/>
      <c r="D16" s="230"/>
      <c r="E16" s="124"/>
      <c r="F16" s="83"/>
      <c r="G16" s="124"/>
      <c r="H16" s="85"/>
      <c r="I16" s="85"/>
    </row>
    <row r="17" spans="1:9">
      <c r="A17" s="1171" t="s">
        <v>239</v>
      </c>
      <c r="B17" s="1171"/>
      <c r="C17" s="1171"/>
      <c r="D17" s="85"/>
      <c r="E17" s="85"/>
      <c r="F17" s="85"/>
      <c r="G17" s="85"/>
      <c r="H17" s="237"/>
      <c r="I17" s="237"/>
    </row>
    <row r="18" spans="1:9">
      <c r="A18" s="85" t="s">
        <v>56</v>
      </c>
      <c r="B18" s="85"/>
      <c r="C18" s="85"/>
      <c r="D18" s="85"/>
      <c r="E18" s="85"/>
      <c r="F18" s="85"/>
      <c r="G18" s="85"/>
      <c r="H18" s="238"/>
      <c r="I18" s="238"/>
    </row>
    <row r="20" spans="1:9">
      <c r="B20" s="93"/>
      <c r="C20" s="93"/>
      <c r="D20" s="93"/>
      <c r="E20" s="93"/>
      <c r="F20" s="93"/>
      <c r="G20" s="93"/>
      <c r="H20" s="93"/>
      <c r="I20" s="93"/>
    </row>
  </sheetData>
  <mergeCells count="13">
    <mergeCell ref="A17:C17"/>
    <mergeCell ref="A16:C16"/>
    <mergeCell ref="A15:G15"/>
    <mergeCell ref="A1:I1"/>
    <mergeCell ref="A2:A5"/>
    <mergeCell ref="B2:I2"/>
    <mergeCell ref="B3:G3"/>
    <mergeCell ref="H3:I3"/>
    <mergeCell ref="B4:C4"/>
    <mergeCell ref="D4:E4"/>
    <mergeCell ref="F4:G4"/>
    <mergeCell ref="H4:H5"/>
    <mergeCell ref="I4:I5"/>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zoomScaleNormal="100" workbookViewId="0">
      <selection activeCell="D11" sqref="D11"/>
    </sheetView>
  </sheetViews>
  <sheetFormatPr defaultColWidth="9.140625" defaultRowHeight="15"/>
  <cols>
    <col min="1" max="1" width="12.42578125" style="742" bestFit="1" customWidth="1"/>
    <col min="2" max="2" width="12.42578125" style="742" customWidth="1"/>
    <col min="3" max="6" width="12.42578125" style="742" bestFit="1" customWidth="1"/>
    <col min="7" max="7" width="12.42578125" style="742" customWidth="1"/>
    <col min="8" max="10" width="12.140625" style="742" bestFit="1" customWidth="1"/>
    <col min="11" max="11" width="12.42578125" style="742" bestFit="1" customWidth="1"/>
    <col min="12" max="16384" width="9.140625" style="742"/>
  </cols>
  <sheetData>
    <row r="1" spans="1:12" ht="17.25" customHeight="1">
      <c r="A1" s="1249" t="s">
        <v>1174</v>
      </c>
      <c r="B1" s="1249"/>
      <c r="C1" s="1249"/>
      <c r="D1" s="1249"/>
      <c r="E1" s="1249"/>
      <c r="F1" s="1249"/>
      <c r="G1" s="1249"/>
      <c r="H1" s="1249"/>
      <c r="I1" s="1249"/>
      <c r="J1" s="1249"/>
      <c r="K1" s="1249"/>
    </row>
    <row r="2" spans="1:12" s="746" customFormat="1" ht="18" customHeight="1">
      <c r="A2" s="1360" t="s">
        <v>91</v>
      </c>
      <c r="B2" s="1361" t="s">
        <v>1143</v>
      </c>
      <c r="C2" s="1357"/>
      <c r="D2" s="1357"/>
      <c r="E2" s="1357"/>
      <c r="F2" s="1358"/>
      <c r="G2" s="1362" t="s">
        <v>1148</v>
      </c>
      <c r="H2" s="1290"/>
      <c r="I2" s="1290"/>
      <c r="J2" s="1290"/>
      <c r="K2" s="1291"/>
    </row>
    <row r="3" spans="1:12" s="746" customFormat="1" ht="18" customHeight="1">
      <c r="A3" s="1314"/>
      <c r="B3" s="996" t="s">
        <v>1170</v>
      </c>
      <c r="C3" s="995" t="s">
        <v>1169</v>
      </c>
      <c r="D3" s="815" t="s">
        <v>1173</v>
      </c>
      <c r="E3" s="815" t="s">
        <v>1167</v>
      </c>
      <c r="F3" s="815" t="s">
        <v>1166</v>
      </c>
      <c r="G3" s="815" t="s">
        <v>1170</v>
      </c>
      <c r="H3" s="815" t="s">
        <v>1169</v>
      </c>
      <c r="I3" s="815" t="s">
        <v>1168</v>
      </c>
      <c r="J3" s="815" t="s">
        <v>1167</v>
      </c>
      <c r="K3" s="815" t="s">
        <v>1166</v>
      </c>
    </row>
    <row r="4" spans="1:12" s="759" customFormat="1" ht="16.5" customHeight="1">
      <c r="A4" s="873" t="s">
        <v>0</v>
      </c>
      <c r="B4" s="994">
        <v>270716.15176625003</v>
      </c>
      <c r="C4" s="992">
        <v>5020376.4571561432</v>
      </c>
      <c r="D4" s="992">
        <v>1414692.6366988276</v>
      </c>
      <c r="E4" s="992">
        <v>205119.23488783656</v>
      </c>
      <c r="F4" s="992">
        <v>147703.2951883616</v>
      </c>
      <c r="G4" s="993">
        <v>9458314.1573107503</v>
      </c>
      <c r="H4" s="992">
        <v>4200021.4661395</v>
      </c>
      <c r="I4" s="992">
        <v>455436.82177275</v>
      </c>
      <c r="J4" s="992">
        <v>3146.4006292500003</v>
      </c>
      <c r="K4" s="992">
        <v>28.00967825</v>
      </c>
    </row>
    <row r="5" spans="1:12" s="759" customFormat="1" ht="16.5" customHeight="1">
      <c r="A5" s="870" t="s">
        <v>1</v>
      </c>
      <c r="B5" s="991">
        <f t="shared" ref="B5:K5" si="0">SUM(B6:B12)</f>
        <v>451187.45243025001</v>
      </c>
      <c r="C5" s="991">
        <f t="shared" si="0"/>
        <v>3225187.9042171291</v>
      </c>
      <c r="D5" s="991">
        <f t="shared" si="0"/>
        <v>1209915.9575225343</v>
      </c>
      <c r="E5" s="991">
        <f t="shared" si="0"/>
        <v>325660.57264018268</v>
      </c>
      <c r="F5" s="991">
        <f t="shared" si="0"/>
        <v>598057.10426387726</v>
      </c>
      <c r="G5" s="991">
        <f t="shared" si="0"/>
        <v>9442131.9152565002</v>
      </c>
      <c r="H5" s="991">
        <f t="shared" si="0"/>
        <v>4494329.7578565003</v>
      </c>
      <c r="I5" s="991">
        <f t="shared" si="0"/>
        <v>869897.08959774999</v>
      </c>
      <c r="J5" s="991">
        <f t="shared" si="0"/>
        <v>125546.5093045</v>
      </c>
      <c r="K5" s="991">
        <f t="shared" si="0"/>
        <v>178727.65701300002</v>
      </c>
    </row>
    <row r="6" spans="1:12" s="746" customFormat="1" ht="16.5" customHeight="1">
      <c r="A6" s="860" t="s">
        <v>83</v>
      </c>
      <c r="B6" s="986">
        <v>56458.65</v>
      </c>
      <c r="C6" s="986">
        <v>463360.93</v>
      </c>
      <c r="D6" s="986">
        <v>150251.31</v>
      </c>
      <c r="E6" s="986">
        <v>25982.87</v>
      </c>
      <c r="F6" s="986">
        <v>14936.37</v>
      </c>
      <c r="G6" s="986">
        <v>1146864.32</v>
      </c>
      <c r="H6" s="983">
        <v>432254.98</v>
      </c>
      <c r="I6" s="986">
        <v>43798.400000000001</v>
      </c>
      <c r="J6" s="986">
        <v>659.77</v>
      </c>
      <c r="K6" s="768">
        <v>2.65</v>
      </c>
      <c r="L6" s="747"/>
    </row>
    <row r="7" spans="1:12" s="746" customFormat="1" ht="16.5" customHeight="1">
      <c r="A7" s="990" t="s">
        <v>84</v>
      </c>
      <c r="B7" s="988">
        <v>44112.14</v>
      </c>
      <c r="C7" s="988">
        <v>507489.9</v>
      </c>
      <c r="D7" s="988">
        <v>158519.09</v>
      </c>
      <c r="E7" s="988">
        <v>21175.23</v>
      </c>
      <c r="F7" s="988">
        <v>22930.560000000001</v>
      </c>
      <c r="G7" s="986">
        <v>940629.19</v>
      </c>
      <c r="H7" s="989">
        <v>465271.2</v>
      </c>
      <c r="I7" s="986">
        <v>50109.64</v>
      </c>
      <c r="J7" s="988">
        <v>552.27</v>
      </c>
      <c r="K7" s="987">
        <v>2.4700000000000002</v>
      </c>
      <c r="L7" s="747"/>
    </row>
    <row r="8" spans="1:12" s="746" customFormat="1" ht="16.5" customHeight="1">
      <c r="A8" s="860" t="s">
        <v>85</v>
      </c>
      <c r="B8" s="986">
        <v>59921.26</v>
      </c>
      <c r="C8" s="986">
        <v>454933.66</v>
      </c>
      <c r="D8" s="986">
        <v>174131.98</v>
      </c>
      <c r="E8" s="986">
        <v>25100.3</v>
      </c>
      <c r="F8" s="986">
        <v>20688.72</v>
      </c>
      <c r="G8" s="986">
        <v>1009553.59</v>
      </c>
      <c r="H8" s="983">
        <v>359881.24</v>
      </c>
      <c r="I8" s="986">
        <v>66844.42</v>
      </c>
      <c r="J8" s="986">
        <v>1817.31</v>
      </c>
      <c r="K8" s="768">
        <v>9.51</v>
      </c>
      <c r="L8" s="747"/>
    </row>
    <row r="9" spans="1:12" s="746" customFormat="1" ht="16.5" customHeight="1">
      <c r="A9" s="860" t="s">
        <v>88</v>
      </c>
      <c r="B9" s="986">
        <v>66560.066310250026</v>
      </c>
      <c r="C9" s="986">
        <v>495166.58132791746</v>
      </c>
      <c r="D9" s="986">
        <v>140501.61407328382</v>
      </c>
      <c r="E9" s="986">
        <v>22785.719263486124</v>
      </c>
      <c r="F9" s="986">
        <v>14210.740458000004</v>
      </c>
      <c r="G9" s="986">
        <v>1380561.8479462501</v>
      </c>
      <c r="H9" s="986">
        <v>460585.38938025007</v>
      </c>
      <c r="I9" s="986">
        <v>58283.592533999996</v>
      </c>
      <c r="J9" s="986">
        <v>1597.1245772500001</v>
      </c>
      <c r="K9" s="986">
        <v>3.3958414999999995</v>
      </c>
      <c r="L9" s="747"/>
    </row>
    <row r="10" spans="1:12" s="746" customFormat="1" ht="16.5" customHeight="1">
      <c r="A10" s="860" t="s">
        <v>89</v>
      </c>
      <c r="B10" s="986">
        <v>61044.313895250001</v>
      </c>
      <c r="C10" s="986">
        <v>514700.93937248469</v>
      </c>
      <c r="D10" s="986">
        <v>136422.43085565558</v>
      </c>
      <c r="E10" s="986">
        <v>15883.500050000001</v>
      </c>
      <c r="F10" s="986">
        <v>9392.8925414999921</v>
      </c>
      <c r="G10" s="986">
        <v>1445070.29789475</v>
      </c>
      <c r="H10" s="986">
        <v>561089.96405249997</v>
      </c>
      <c r="I10" s="986">
        <v>61223.628792749987</v>
      </c>
      <c r="J10" s="986">
        <v>639.5004765000001</v>
      </c>
      <c r="K10" s="986">
        <v>3.1665395000000003</v>
      </c>
      <c r="L10" s="747"/>
    </row>
    <row r="11" spans="1:12" s="746" customFormat="1" ht="16.5" customHeight="1">
      <c r="A11" s="860" t="s">
        <v>185</v>
      </c>
      <c r="B11" s="986">
        <v>80400.31398750002</v>
      </c>
      <c r="C11" s="986">
        <v>686680.0235167268</v>
      </c>
      <c r="D11" s="986">
        <v>236718.23259359479</v>
      </c>
      <c r="E11" s="986">
        <v>36661.763326696549</v>
      </c>
      <c r="F11" s="986">
        <v>19463.081264377277</v>
      </c>
      <c r="G11" s="986">
        <v>1841035.0618527499</v>
      </c>
      <c r="H11" s="986">
        <v>680160.64442375011</v>
      </c>
      <c r="I11" s="986">
        <v>96001.348270999995</v>
      </c>
      <c r="J11" s="986">
        <v>860.80425074999994</v>
      </c>
      <c r="K11" s="986">
        <v>5.1146320000000003</v>
      </c>
      <c r="L11" s="747"/>
    </row>
    <row r="12" spans="1:12" s="746" customFormat="1" ht="16.5" customHeight="1">
      <c r="A12" s="860" t="s">
        <v>240</v>
      </c>
      <c r="B12" s="986">
        <v>82690.708237249943</v>
      </c>
      <c r="C12" s="986">
        <v>102855.87</v>
      </c>
      <c r="D12" s="986">
        <v>213371.3</v>
      </c>
      <c r="E12" s="986">
        <v>178071.19</v>
      </c>
      <c r="F12" s="986">
        <v>496434.74</v>
      </c>
      <c r="G12" s="986">
        <v>1678417.6075627503</v>
      </c>
      <c r="H12" s="986">
        <v>1535086.34</v>
      </c>
      <c r="I12" s="986">
        <v>493636.06</v>
      </c>
      <c r="J12" s="986">
        <v>119419.73</v>
      </c>
      <c r="K12" s="986">
        <v>178701.35</v>
      </c>
      <c r="L12" s="747"/>
    </row>
    <row r="13" spans="1:12" s="746" customFormat="1" ht="43.5" customHeight="1">
      <c r="A13" s="1363" t="s">
        <v>1172</v>
      </c>
      <c r="B13" s="1363"/>
      <c r="C13" s="1363"/>
      <c r="D13" s="1363"/>
      <c r="E13" s="1363"/>
      <c r="F13" s="1363"/>
      <c r="G13" s="1363"/>
      <c r="H13" s="1363"/>
      <c r="I13" s="1363"/>
      <c r="J13" s="1363"/>
      <c r="K13" s="1363"/>
      <c r="L13" s="747"/>
    </row>
    <row r="14" spans="1:12" s="746" customFormat="1" ht="15" customHeight="1">
      <c r="A14" s="1359" t="s">
        <v>353</v>
      </c>
      <c r="B14" s="1359"/>
      <c r="C14" s="1359"/>
      <c r="D14" s="1359"/>
      <c r="E14" s="1359"/>
      <c r="F14" s="1359"/>
      <c r="G14" s="1359"/>
      <c r="H14" s="1359"/>
      <c r="I14" s="1359"/>
      <c r="J14" s="1359"/>
      <c r="K14" s="1359"/>
    </row>
    <row r="15" spans="1:12" s="746" customFormat="1" ht="13.5" customHeight="1">
      <c r="A15" s="1359" t="s">
        <v>927</v>
      </c>
      <c r="B15" s="1359"/>
      <c r="C15" s="1359"/>
      <c r="D15" s="1359"/>
      <c r="E15" s="1359"/>
      <c r="F15" s="1359"/>
      <c r="G15" s="1359"/>
      <c r="H15" s="1359"/>
      <c r="I15" s="1359"/>
      <c r="J15" s="1359"/>
      <c r="K15" s="1359"/>
    </row>
    <row r="16" spans="1:12" s="746" customFormat="1" ht="26.1" customHeight="1">
      <c r="D16" s="985"/>
    </row>
    <row r="17" spans="2:11">
      <c r="B17" s="767"/>
      <c r="C17" s="767"/>
      <c r="D17" s="767"/>
      <c r="E17" s="767"/>
      <c r="F17" s="767"/>
      <c r="G17" s="767"/>
      <c r="H17" s="767"/>
      <c r="I17" s="767"/>
      <c r="J17" s="767"/>
      <c r="K17" s="767"/>
    </row>
    <row r="22" spans="2:11">
      <c r="E22" s="767"/>
    </row>
  </sheetData>
  <mergeCells count="7">
    <mergeCell ref="A15:K15"/>
    <mergeCell ref="A1:K1"/>
    <mergeCell ref="A2:A3"/>
    <mergeCell ref="B2:F2"/>
    <mergeCell ref="G2:K2"/>
    <mergeCell ref="A13:K13"/>
    <mergeCell ref="A14:K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Normal="100" workbookViewId="0">
      <selection activeCell="G10" sqref="G10"/>
    </sheetView>
  </sheetViews>
  <sheetFormatPr defaultColWidth="9.140625" defaultRowHeight="15"/>
  <cols>
    <col min="1" max="1" width="12.140625" style="742" bestFit="1" customWidth="1"/>
    <col min="2" max="2" width="12.140625" style="742" customWidth="1"/>
    <col min="3" max="6" width="12.140625" style="742" bestFit="1" customWidth="1"/>
    <col min="7" max="7" width="12.140625" style="742" customWidth="1"/>
    <col min="8" max="11" width="12.140625" style="742" bestFit="1" customWidth="1"/>
    <col min="12" max="12" width="4.5703125" style="742" bestFit="1" customWidth="1"/>
    <col min="13" max="16384" width="9.140625" style="742"/>
  </cols>
  <sheetData>
    <row r="1" spans="1:11" ht="15.75" customHeight="1">
      <c r="A1" s="1249" t="s">
        <v>1175</v>
      </c>
      <c r="B1" s="1249"/>
      <c r="C1" s="1249"/>
      <c r="D1" s="1249"/>
      <c r="E1" s="1249"/>
      <c r="F1" s="1249"/>
      <c r="G1" s="1249"/>
      <c r="H1" s="1249"/>
      <c r="I1" s="1249"/>
      <c r="J1" s="1249"/>
      <c r="K1" s="1249"/>
    </row>
    <row r="2" spans="1:11" s="746" customFormat="1" ht="18" customHeight="1">
      <c r="A2" s="1250" t="s">
        <v>91</v>
      </c>
      <c r="B2" s="1356" t="s">
        <v>1143</v>
      </c>
      <c r="C2" s="1357"/>
      <c r="D2" s="1357"/>
      <c r="E2" s="1357"/>
      <c r="F2" s="1358"/>
      <c r="G2" s="1252" t="s">
        <v>1148</v>
      </c>
      <c r="H2" s="1290"/>
      <c r="I2" s="1290"/>
      <c r="J2" s="1290"/>
      <c r="K2" s="1291"/>
    </row>
    <row r="3" spans="1:11" s="746" customFormat="1" ht="18" customHeight="1">
      <c r="A3" s="1364"/>
      <c r="B3" s="1010" t="s">
        <v>1170</v>
      </c>
      <c r="C3" s="1038" t="s">
        <v>1169</v>
      </c>
      <c r="D3" s="791" t="s">
        <v>1173</v>
      </c>
      <c r="E3" s="791" t="s">
        <v>1167</v>
      </c>
      <c r="F3" s="791" t="s">
        <v>1166</v>
      </c>
      <c r="G3" s="791" t="s">
        <v>1170</v>
      </c>
      <c r="H3" s="791" t="s">
        <v>1169</v>
      </c>
      <c r="I3" s="791" t="s">
        <v>1168</v>
      </c>
      <c r="J3" s="791" t="s">
        <v>1167</v>
      </c>
      <c r="K3" s="791" t="s">
        <v>1166</v>
      </c>
    </row>
    <row r="4" spans="1:11" s="759" customFormat="1" ht="17.25" customHeight="1">
      <c r="A4" s="763" t="s">
        <v>0</v>
      </c>
      <c r="B4" s="1009">
        <v>44.135638749999998</v>
      </c>
      <c r="C4" s="1009">
        <v>80151.358028000031</v>
      </c>
      <c r="D4" s="1009">
        <v>9980.0117817500013</v>
      </c>
      <c r="E4" s="1009">
        <v>90.023634250000001</v>
      </c>
      <c r="F4" s="1009">
        <v>0</v>
      </c>
      <c r="G4" s="1008">
        <v>0</v>
      </c>
      <c r="H4" s="1008">
        <v>4.5203384999999994</v>
      </c>
      <c r="I4" s="1008">
        <v>5.1651749999999996E-2</v>
      </c>
      <c r="J4" s="1008">
        <v>5.1651749999999996E-2</v>
      </c>
      <c r="K4" s="1008">
        <v>5.1651749999999996E-2</v>
      </c>
    </row>
    <row r="5" spans="1:11" s="759" customFormat="1" ht="17.25" customHeight="1">
      <c r="A5" s="763" t="s">
        <v>1</v>
      </c>
      <c r="B5" s="1004">
        <v>0</v>
      </c>
      <c r="C5" s="1007">
        <v>70944.289470000003</v>
      </c>
      <c r="D5" s="1007">
        <v>14324.40331</v>
      </c>
      <c r="E5" s="1007">
        <v>4484.37464</v>
      </c>
      <c r="F5" s="1007">
        <v>67.072495500000002</v>
      </c>
      <c r="G5" s="1007">
        <f>SUM(G6:G8)</f>
        <v>0</v>
      </c>
      <c r="H5" s="1007">
        <v>0</v>
      </c>
      <c r="I5" s="1007">
        <v>0</v>
      </c>
      <c r="J5" s="1007">
        <v>0</v>
      </c>
      <c r="K5" s="1007">
        <v>0</v>
      </c>
    </row>
    <row r="6" spans="1:11" s="746" customFormat="1" ht="17.25" customHeight="1">
      <c r="A6" s="758" t="s">
        <v>83</v>
      </c>
      <c r="B6" s="1004">
        <v>0</v>
      </c>
      <c r="C6" s="1006">
        <v>5506.49</v>
      </c>
      <c r="D6" s="1006">
        <v>598.13</v>
      </c>
      <c r="E6" s="1004">
        <v>1.84</v>
      </c>
      <c r="F6" s="1004">
        <v>0</v>
      </c>
      <c r="G6" s="1004">
        <v>0</v>
      </c>
      <c r="H6" s="1005">
        <v>0</v>
      </c>
      <c r="I6" s="1005">
        <v>0</v>
      </c>
      <c r="J6" s="1005">
        <v>0</v>
      </c>
      <c r="K6" s="1004">
        <v>0</v>
      </c>
    </row>
    <row r="7" spans="1:11" s="746" customFormat="1" ht="17.25" customHeight="1">
      <c r="A7" s="770" t="s">
        <v>84</v>
      </c>
      <c r="B7" s="1000">
        <v>0</v>
      </c>
      <c r="C7" s="1002">
        <v>3083.58</v>
      </c>
      <c r="D7" s="1002">
        <v>1515.97</v>
      </c>
      <c r="E7" s="1000">
        <v>265.49</v>
      </c>
      <c r="F7" s="1000">
        <v>0</v>
      </c>
      <c r="G7" s="1000">
        <v>0</v>
      </c>
      <c r="H7" s="1003">
        <v>0</v>
      </c>
      <c r="I7" s="1003">
        <v>0</v>
      </c>
      <c r="J7" s="1003">
        <v>0</v>
      </c>
      <c r="K7" s="1000">
        <v>0</v>
      </c>
    </row>
    <row r="8" spans="1:11" s="746" customFormat="1" ht="17.25" customHeight="1">
      <c r="A8" s="770" t="s">
        <v>85</v>
      </c>
      <c r="B8" s="1000">
        <v>0</v>
      </c>
      <c r="C8" s="1002">
        <v>10721.488719999999</v>
      </c>
      <c r="D8" s="1002">
        <v>2252.438275</v>
      </c>
      <c r="E8" s="1000">
        <v>31.71902425</v>
      </c>
      <c r="F8" s="1000">
        <v>0</v>
      </c>
      <c r="G8" s="1000">
        <v>0</v>
      </c>
      <c r="H8" s="1003">
        <v>0</v>
      </c>
      <c r="I8" s="1003">
        <v>0</v>
      </c>
      <c r="J8" s="1003">
        <v>0</v>
      </c>
      <c r="K8" s="1000">
        <v>0</v>
      </c>
    </row>
    <row r="9" spans="1:11" s="746" customFormat="1" ht="17.25" customHeight="1">
      <c r="A9" s="770" t="s">
        <v>88</v>
      </c>
      <c r="B9" s="1000">
        <v>0</v>
      </c>
      <c r="C9" s="1002">
        <v>10690.701489999999</v>
      </c>
      <c r="D9" s="1002">
        <v>1068.9838689999999</v>
      </c>
      <c r="E9" s="1000">
        <v>1533.6562939999999</v>
      </c>
      <c r="F9" s="1000">
        <v>1.61175E-2</v>
      </c>
      <c r="G9" s="1000">
        <v>0</v>
      </c>
      <c r="H9" s="1001">
        <v>0</v>
      </c>
      <c r="I9" s="1001">
        <v>0</v>
      </c>
      <c r="J9" s="1001">
        <v>0</v>
      </c>
      <c r="K9" s="1000">
        <v>0</v>
      </c>
    </row>
    <row r="10" spans="1:11" s="746" customFormat="1" ht="17.25" customHeight="1">
      <c r="A10" s="770" t="s">
        <v>89</v>
      </c>
      <c r="B10" s="1000">
        <v>0</v>
      </c>
      <c r="C10" s="1002">
        <v>3320.4700579999999</v>
      </c>
      <c r="D10" s="1002">
        <v>3540.0471849999999</v>
      </c>
      <c r="E10" s="1000">
        <v>120.4623895</v>
      </c>
      <c r="F10" s="1000">
        <v>67.006497499999995</v>
      </c>
      <c r="G10" s="1000">
        <v>0</v>
      </c>
      <c r="H10" s="1001">
        <v>0</v>
      </c>
      <c r="I10" s="1001">
        <v>0</v>
      </c>
      <c r="J10" s="1001">
        <v>0</v>
      </c>
      <c r="K10" s="1000">
        <v>0</v>
      </c>
    </row>
    <row r="11" spans="1:11" s="746" customFormat="1" ht="17.25" customHeight="1">
      <c r="A11" s="770" t="s">
        <v>185</v>
      </c>
      <c r="B11" s="1000">
        <v>0</v>
      </c>
      <c r="C11" s="1002">
        <v>18147.17680725002</v>
      </c>
      <c r="D11" s="1002">
        <v>2762.4805172500005</v>
      </c>
      <c r="E11" s="1000">
        <v>934.64198324999984</v>
      </c>
      <c r="F11" s="1000">
        <v>0</v>
      </c>
      <c r="G11" s="1000">
        <v>0</v>
      </c>
      <c r="H11" s="1001">
        <v>0</v>
      </c>
      <c r="I11" s="1001">
        <v>0</v>
      </c>
      <c r="J11" s="1001">
        <v>0</v>
      </c>
      <c r="K11" s="1000">
        <v>0</v>
      </c>
    </row>
    <row r="12" spans="1:11" s="746" customFormat="1" ht="17.25" customHeight="1">
      <c r="A12" s="770" t="s">
        <v>240</v>
      </c>
      <c r="B12" s="1000">
        <v>0</v>
      </c>
      <c r="C12" s="1002">
        <v>19474.373019999999</v>
      </c>
      <c r="D12" s="1002">
        <v>2586.3594629999998</v>
      </c>
      <c r="E12" s="1000">
        <v>1596.5616769999999</v>
      </c>
      <c r="F12" s="1000">
        <v>4.9880500000000001E-2</v>
      </c>
      <c r="G12" s="1000">
        <v>0</v>
      </c>
      <c r="H12" s="1001">
        <v>0</v>
      </c>
      <c r="I12" s="1001">
        <v>0</v>
      </c>
      <c r="J12" s="1001">
        <v>0</v>
      </c>
      <c r="K12" s="1000">
        <v>0</v>
      </c>
    </row>
    <row r="13" spans="1:11" s="746" customFormat="1" ht="17.25" customHeight="1">
      <c r="A13" s="803"/>
      <c r="B13" s="997"/>
      <c r="C13" s="999"/>
      <c r="D13" s="999"/>
      <c r="E13" s="997"/>
      <c r="F13" s="997"/>
      <c r="G13" s="997"/>
      <c r="H13" s="998"/>
      <c r="I13" s="998"/>
      <c r="J13" s="998"/>
      <c r="K13" s="997"/>
    </row>
    <row r="14" spans="1:11" s="746" customFormat="1" ht="15" customHeight="1">
      <c r="A14" s="1276" t="s">
        <v>353</v>
      </c>
      <c r="B14" s="1276"/>
      <c r="C14" s="1276"/>
      <c r="D14" s="1276"/>
      <c r="E14" s="1276"/>
      <c r="F14" s="1276"/>
      <c r="G14" s="1276"/>
      <c r="H14" s="1276"/>
      <c r="I14" s="1276"/>
      <c r="J14" s="1276"/>
      <c r="K14" s="1276"/>
    </row>
    <row r="15" spans="1:11" s="746" customFormat="1" ht="13.5" customHeight="1">
      <c r="A15" s="1276" t="s">
        <v>888</v>
      </c>
      <c r="B15" s="1276"/>
      <c r="C15" s="1276"/>
      <c r="D15" s="1276"/>
      <c r="E15" s="1276"/>
      <c r="F15" s="1276"/>
      <c r="G15" s="1276"/>
      <c r="H15" s="1276"/>
      <c r="I15" s="1276"/>
      <c r="J15" s="1276"/>
      <c r="K15" s="1276"/>
    </row>
    <row r="16" spans="1:11" s="746" customFormat="1" ht="27.6" customHeight="1">
      <c r="B16" s="985"/>
      <c r="C16" s="985"/>
      <c r="D16" s="985"/>
      <c r="E16" s="985"/>
      <c r="F16" s="985"/>
    </row>
    <row r="17" spans="3:11">
      <c r="C17" s="745"/>
      <c r="D17" s="745"/>
      <c r="E17" s="745"/>
      <c r="F17" s="745"/>
      <c r="G17" s="745"/>
      <c r="H17" s="745"/>
      <c r="I17" s="745"/>
      <c r="J17" s="745"/>
      <c r="K17" s="745"/>
    </row>
  </sheetData>
  <mergeCells count="6">
    <mergeCell ref="A15:K15"/>
    <mergeCell ref="A1:K1"/>
    <mergeCell ref="A2:A3"/>
    <mergeCell ref="B2:F2"/>
    <mergeCell ref="G2:K2"/>
    <mergeCell ref="A14:K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zoomScale="85" zoomScaleNormal="85" workbookViewId="0">
      <selection activeCell="G9" sqref="G9"/>
    </sheetView>
  </sheetViews>
  <sheetFormatPr defaultColWidth="9.140625" defaultRowHeight="15"/>
  <cols>
    <col min="1" max="1" width="12.140625" style="742" bestFit="1" customWidth="1"/>
    <col min="2" max="2" width="13.42578125" style="742" customWidth="1"/>
    <col min="3" max="3" width="15.5703125" style="742" customWidth="1"/>
    <col min="4" max="4" width="13" style="742" bestFit="1" customWidth="1"/>
    <col min="5" max="5" width="10.140625" style="742" bestFit="1" customWidth="1"/>
    <col min="6" max="6" width="12.5703125" style="742" bestFit="1" customWidth="1"/>
    <col min="7" max="7" width="10.140625" style="742" bestFit="1" customWidth="1"/>
    <col min="8" max="8" width="12.5703125" style="742" bestFit="1" customWidth="1"/>
    <col min="9" max="9" width="8.42578125" style="742" bestFit="1" customWidth="1"/>
    <col min="10" max="10" width="14.140625" style="742" bestFit="1" customWidth="1"/>
    <col min="11" max="13" width="12.140625" style="742" bestFit="1" customWidth="1"/>
    <col min="14" max="14" width="11.5703125" style="742" bestFit="1" customWidth="1"/>
    <col min="15" max="15" width="6.140625" style="742" bestFit="1" customWidth="1"/>
    <col min="16" max="16384" width="9.140625" style="742"/>
  </cols>
  <sheetData>
    <row r="1" spans="1:14" ht="15.75" customHeight="1">
      <c r="A1" s="1248" t="s">
        <v>801</v>
      </c>
      <c r="B1" s="1248"/>
      <c r="C1" s="1248"/>
      <c r="D1" s="1248"/>
      <c r="E1" s="1248"/>
      <c r="F1" s="1248"/>
      <c r="G1" s="1248"/>
      <c r="H1" s="1248"/>
      <c r="I1" s="1248"/>
      <c r="J1" s="1248"/>
      <c r="K1" s="1248"/>
      <c r="L1" s="1248"/>
      <c r="M1" s="1248"/>
      <c r="N1" s="1248"/>
    </row>
    <row r="2" spans="1:14" s="746" customFormat="1" ht="19.5" customHeight="1">
      <c r="A2" s="1269" t="s">
        <v>1054</v>
      </c>
      <c r="B2" s="1269" t="s">
        <v>879</v>
      </c>
      <c r="C2" s="1267" t="s">
        <v>249</v>
      </c>
      <c r="D2" s="1288"/>
      <c r="E2" s="1288"/>
      <c r="F2" s="1268"/>
      <c r="G2" s="1267" t="s">
        <v>250</v>
      </c>
      <c r="H2" s="1288"/>
      <c r="I2" s="1288"/>
      <c r="J2" s="1268"/>
      <c r="K2" s="1267" t="s">
        <v>251</v>
      </c>
      <c r="L2" s="1288"/>
      <c r="M2" s="1288"/>
      <c r="N2" s="1268"/>
    </row>
    <row r="3" spans="1:14" s="746" customFormat="1" ht="36" customHeight="1">
      <c r="A3" s="1318"/>
      <c r="B3" s="1318"/>
      <c r="C3" s="1267" t="s">
        <v>1181</v>
      </c>
      <c r="D3" s="1268"/>
      <c r="E3" s="1328" t="s">
        <v>1180</v>
      </c>
      <c r="F3" s="1331"/>
      <c r="G3" s="1267" t="s">
        <v>1181</v>
      </c>
      <c r="H3" s="1268"/>
      <c r="I3" s="1328" t="s">
        <v>1180</v>
      </c>
      <c r="J3" s="1331"/>
      <c r="K3" s="1267" t="s">
        <v>1179</v>
      </c>
      <c r="L3" s="1268"/>
      <c r="M3" s="1267" t="s">
        <v>1178</v>
      </c>
      <c r="N3" s="1268"/>
    </row>
    <row r="4" spans="1:14" s="746" customFormat="1" ht="45">
      <c r="A4" s="1270"/>
      <c r="B4" s="1270"/>
      <c r="C4" s="797" t="s">
        <v>1140</v>
      </c>
      <c r="D4" s="925" t="s">
        <v>1177</v>
      </c>
      <c r="E4" s="797" t="s">
        <v>1140</v>
      </c>
      <c r="F4" s="925" t="s">
        <v>1138</v>
      </c>
      <c r="G4" s="797" t="s">
        <v>1140</v>
      </c>
      <c r="H4" s="925" t="s">
        <v>1177</v>
      </c>
      <c r="I4" s="797" t="s">
        <v>1140</v>
      </c>
      <c r="J4" s="925" t="s">
        <v>1138</v>
      </c>
      <c r="K4" s="797" t="s">
        <v>1140</v>
      </c>
      <c r="L4" s="925" t="s">
        <v>1177</v>
      </c>
      <c r="M4" s="797" t="s">
        <v>1140</v>
      </c>
      <c r="N4" s="925" t="s">
        <v>1138</v>
      </c>
    </row>
    <row r="5" spans="1:14" s="759" customFormat="1" ht="27" customHeight="1">
      <c r="A5" s="967" t="s">
        <v>0</v>
      </c>
      <c r="B5" s="1015">
        <v>242</v>
      </c>
      <c r="C5" s="965">
        <v>2239077</v>
      </c>
      <c r="D5" s="968">
        <v>43165.211399999993</v>
      </c>
      <c r="E5" s="968">
        <v>12601</v>
      </c>
      <c r="F5" s="968">
        <v>381.96195044000001</v>
      </c>
      <c r="G5" s="965">
        <v>1353692</v>
      </c>
      <c r="H5" s="968">
        <v>26357.08</v>
      </c>
      <c r="I5" s="968">
        <v>76547</v>
      </c>
      <c r="J5" s="968">
        <v>1434.0420999999999</v>
      </c>
      <c r="K5" s="968">
        <v>0</v>
      </c>
      <c r="L5" s="968">
        <v>0</v>
      </c>
      <c r="M5" s="968">
        <v>0</v>
      </c>
      <c r="N5" s="968">
        <v>0</v>
      </c>
    </row>
    <row r="6" spans="1:14" s="759" customFormat="1" ht="27" customHeight="1">
      <c r="A6" s="967" t="s">
        <v>1</v>
      </c>
      <c r="B6" s="1014">
        <v>141</v>
      </c>
      <c r="C6" s="965">
        <v>766675</v>
      </c>
      <c r="D6" s="961">
        <v>14237.0653</v>
      </c>
      <c r="E6" s="968">
        <v>22600</v>
      </c>
      <c r="F6" s="968">
        <v>444.65932800000002</v>
      </c>
      <c r="G6" s="965">
        <v>751326</v>
      </c>
      <c r="H6" s="1013">
        <v>14035.1</v>
      </c>
      <c r="I6" s="968">
        <v>56295</v>
      </c>
      <c r="J6" s="968">
        <v>1074.2245</v>
      </c>
      <c r="K6" s="968">
        <v>0</v>
      </c>
      <c r="L6" s="968">
        <v>0</v>
      </c>
      <c r="M6" s="968">
        <v>0</v>
      </c>
      <c r="N6" s="968">
        <v>0</v>
      </c>
    </row>
    <row r="7" spans="1:14" s="746" customFormat="1" ht="27" customHeight="1">
      <c r="A7" s="959" t="s">
        <v>83</v>
      </c>
      <c r="B7" s="1012">
        <v>18</v>
      </c>
      <c r="C7" s="955">
        <v>64003</v>
      </c>
      <c r="D7" s="955">
        <v>1200.4011</v>
      </c>
      <c r="E7" s="955">
        <v>35601</v>
      </c>
      <c r="F7" s="955">
        <v>671.77796083999999</v>
      </c>
      <c r="G7" s="956">
        <v>191250</v>
      </c>
      <c r="H7" s="955">
        <v>3564.19</v>
      </c>
      <c r="I7" s="955">
        <v>61094</v>
      </c>
      <c r="J7" s="955">
        <v>1122.7284999999999</v>
      </c>
      <c r="K7" s="955">
        <v>0</v>
      </c>
      <c r="L7" s="955">
        <v>0</v>
      </c>
      <c r="M7" s="955">
        <v>0</v>
      </c>
      <c r="N7" s="955">
        <v>0</v>
      </c>
    </row>
    <row r="8" spans="1:14" s="746" customFormat="1" ht="27" customHeight="1">
      <c r="A8" s="954" t="s">
        <v>84</v>
      </c>
      <c r="B8" s="1011">
        <v>20</v>
      </c>
      <c r="C8" s="950">
        <v>50132</v>
      </c>
      <c r="D8" s="950">
        <v>937.7645</v>
      </c>
      <c r="E8" s="950">
        <v>19950</v>
      </c>
      <c r="F8" s="950">
        <v>372.16072100000002</v>
      </c>
      <c r="G8" s="950">
        <v>89582</v>
      </c>
      <c r="H8" s="950">
        <v>1642.25</v>
      </c>
      <c r="I8" s="950">
        <v>42017</v>
      </c>
      <c r="J8" s="950">
        <v>761.24459999999999</v>
      </c>
      <c r="K8" s="950">
        <v>0</v>
      </c>
      <c r="L8" s="950">
        <v>0</v>
      </c>
      <c r="M8" s="950">
        <v>0</v>
      </c>
      <c r="N8" s="950">
        <v>0</v>
      </c>
    </row>
    <row r="9" spans="1:14" s="746" customFormat="1" ht="27" customHeight="1">
      <c r="A9" s="954" t="s">
        <v>85</v>
      </c>
      <c r="B9" s="1011">
        <v>22</v>
      </c>
      <c r="C9" s="950">
        <v>159094</v>
      </c>
      <c r="D9" s="950">
        <v>2930.4443999999999</v>
      </c>
      <c r="E9" s="950">
        <v>30801</v>
      </c>
      <c r="F9" s="950">
        <v>638.41039999999998</v>
      </c>
      <c r="G9" s="950">
        <v>74231</v>
      </c>
      <c r="H9" s="950">
        <v>1352.03</v>
      </c>
      <c r="I9" s="950">
        <v>42724</v>
      </c>
      <c r="J9" s="950">
        <v>776.03579999999999</v>
      </c>
      <c r="K9" s="950">
        <v>0</v>
      </c>
      <c r="L9" s="950">
        <v>0</v>
      </c>
      <c r="M9" s="950">
        <v>0</v>
      </c>
      <c r="N9" s="950">
        <v>0</v>
      </c>
    </row>
    <row r="10" spans="1:14" s="746" customFormat="1" ht="27" customHeight="1">
      <c r="A10" s="954" t="s">
        <v>88</v>
      </c>
      <c r="B10" s="1011">
        <v>21</v>
      </c>
      <c r="C10" s="950">
        <v>98842</v>
      </c>
      <c r="D10" s="950">
        <v>1836.7166</v>
      </c>
      <c r="E10" s="950">
        <v>28180</v>
      </c>
      <c r="F10" s="950">
        <v>532.09963259999995</v>
      </c>
      <c r="G10" s="950">
        <v>47544</v>
      </c>
      <c r="H10" s="950">
        <v>872.35</v>
      </c>
      <c r="I10" s="950">
        <v>37393</v>
      </c>
      <c r="J10" s="950">
        <v>685.33050000000003</v>
      </c>
      <c r="K10" s="950">
        <v>0</v>
      </c>
      <c r="L10" s="950">
        <v>0</v>
      </c>
      <c r="M10" s="950">
        <v>0</v>
      </c>
      <c r="N10" s="950">
        <v>0</v>
      </c>
    </row>
    <row r="11" spans="1:14" s="746" customFormat="1" ht="27" customHeight="1">
      <c r="A11" s="954" t="s">
        <v>89</v>
      </c>
      <c r="B11" s="1011">
        <v>19</v>
      </c>
      <c r="C11" s="950">
        <v>63805</v>
      </c>
      <c r="D11" s="950">
        <v>1204.6440000000002</v>
      </c>
      <c r="E11" s="950">
        <v>21411</v>
      </c>
      <c r="F11" s="950">
        <v>417.717378</v>
      </c>
      <c r="G11" s="950">
        <v>61287</v>
      </c>
      <c r="H11" s="950">
        <v>1151.43</v>
      </c>
      <c r="I11" s="950">
        <v>54937</v>
      </c>
      <c r="J11" s="950">
        <v>1032.8849</v>
      </c>
      <c r="K11" s="950">
        <v>0</v>
      </c>
      <c r="L11" s="950">
        <v>0</v>
      </c>
      <c r="M11" s="950">
        <v>0</v>
      </c>
      <c r="N11" s="950">
        <v>0</v>
      </c>
    </row>
    <row r="12" spans="1:14" s="746" customFormat="1" ht="27" customHeight="1">
      <c r="A12" s="954" t="s">
        <v>185</v>
      </c>
      <c r="B12" s="1011">
        <v>22</v>
      </c>
      <c r="C12" s="950">
        <v>209676</v>
      </c>
      <c r="D12" s="950">
        <v>3894.5309000000002</v>
      </c>
      <c r="E12" s="950">
        <v>19661</v>
      </c>
      <c r="F12" s="950">
        <v>379.55548141999998</v>
      </c>
      <c r="G12" s="950">
        <v>171706</v>
      </c>
      <c r="H12" s="950">
        <v>3243.54</v>
      </c>
      <c r="I12" s="950">
        <v>71301</v>
      </c>
      <c r="J12" s="950">
        <v>1321.9254000000001</v>
      </c>
      <c r="K12" s="950">
        <v>0</v>
      </c>
      <c r="L12" s="950">
        <v>0</v>
      </c>
      <c r="M12" s="950">
        <v>0</v>
      </c>
      <c r="N12" s="950">
        <v>0</v>
      </c>
    </row>
    <row r="13" spans="1:14" s="746" customFormat="1" ht="27" customHeight="1">
      <c r="A13" s="954" t="s">
        <v>240</v>
      </c>
      <c r="B13" s="1011">
        <v>19</v>
      </c>
      <c r="C13" s="950">
        <v>121123</v>
      </c>
      <c r="D13" s="950">
        <v>2232.5637999999999</v>
      </c>
      <c r="E13" s="950">
        <v>22600</v>
      </c>
      <c r="F13" s="950">
        <v>444.65932800000002</v>
      </c>
      <c r="G13" s="950">
        <v>115726</v>
      </c>
      <c r="H13" s="950">
        <v>2209.3200000000002</v>
      </c>
      <c r="I13" s="950">
        <v>56295</v>
      </c>
      <c r="J13" s="950">
        <v>1074.2245</v>
      </c>
      <c r="K13" s="950">
        <v>0</v>
      </c>
      <c r="L13" s="950">
        <v>0</v>
      </c>
      <c r="M13" s="950">
        <v>0</v>
      </c>
      <c r="N13" s="950">
        <v>0</v>
      </c>
    </row>
    <row r="14" spans="1:14" s="746" customFormat="1" ht="19.5" customHeight="1">
      <c r="A14" s="1276" t="s">
        <v>353</v>
      </c>
      <c r="B14" s="1276"/>
      <c r="C14" s="1276"/>
      <c r="D14" s="1276"/>
      <c r="E14" s="1276"/>
      <c r="F14" s="1276"/>
      <c r="G14" s="1276"/>
      <c r="H14" s="1276"/>
      <c r="I14" s="1276"/>
      <c r="J14" s="1276"/>
      <c r="K14" s="1276"/>
      <c r="L14" s="1276"/>
      <c r="M14" s="1276"/>
      <c r="N14" s="1276"/>
    </row>
    <row r="15" spans="1:14" s="746" customFormat="1" ht="18" customHeight="1">
      <c r="A15" s="1276" t="s">
        <v>1176</v>
      </c>
      <c r="B15" s="1276"/>
      <c r="C15" s="1276"/>
      <c r="D15" s="1276"/>
      <c r="E15" s="1276"/>
      <c r="F15" s="1276"/>
      <c r="G15" s="1276"/>
      <c r="H15" s="1276"/>
      <c r="I15" s="1276"/>
      <c r="J15" s="1276"/>
      <c r="K15" s="1276"/>
      <c r="L15" s="1276"/>
      <c r="M15" s="1276"/>
      <c r="N15" s="1276"/>
    </row>
    <row r="16" spans="1:14" s="746" customFormat="1" ht="27.6" customHeight="1"/>
    <row r="17" spans="2:14">
      <c r="B17" s="767"/>
      <c r="C17" s="767"/>
      <c r="D17" s="767"/>
      <c r="E17" s="767"/>
      <c r="F17" s="767"/>
      <c r="G17" s="767"/>
      <c r="H17" s="767"/>
      <c r="I17" s="767"/>
      <c r="J17" s="767"/>
      <c r="K17" s="767"/>
      <c r="L17" s="767"/>
      <c r="M17" s="767"/>
      <c r="N17" s="767"/>
    </row>
    <row r="18" spans="2:14">
      <c r="C18" s="745"/>
      <c r="D18" s="745"/>
    </row>
  </sheetData>
  <mergeCells count="14">
    <mergeCell ref="M3:N3"/>
    <mergeCell ref="A14:N14"/>
    <mergeCell ref="A15:N15"/>
    <mergeCell ref="A1:N1"/>
    <mergeCell ref="A2:A4"/>
    <mergeCell ref="B2:B4"/>
    <mergeCell ref="C2:F2"/>
    <mergeCell ref="G2:J2"/>
    <mergeCell ref="K2:N2"/>
    <mergeCell ref="C3:D3"/>
    <mergeCell ref="E3:F3"/>
    <mergeCell ref="G3:H3"/>
    <mergeCell ref="I3:J3"/>
    <mergeCell ref="K3:L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G10" sqref="G10"/>
    </sheetView>
  </sheetViews>
  <sheetFormatPr defaultColWidth="9.140625" defaultRowHeight="15"/>
  <cols>
    <col min="1" max="1" width="14.5703125" style="742" bestFit="1" customWidth="1"/>
    <col min="2" max="2" width="16.5703125" style="742" bestFit="1" customWidth="1"/>
    <col min="3" max="6" width="12.140625" style="742" bestFit="1" customWidth="1"/>
    <col min="7" max="7" width="14.5703125" style="742" customWidth="1"/>
    <col min="8" max="8" width="22.140625" style="742" bestFit="1" customWidth="1"/>
    <col min="9" max="9" width="4.5703125" style="742" bestFit="1" customWidth="1"/>
    <col min="10" max="16384" width="9.140625" style="742"/>
  </cols>
  <sheetData>
    <row r="1" spans="1:9" ht="15" customHeight="1">
      <c r="A1" s="1255" t="s">
        <v>1185</v>
      </c>
      <c r="B1" s="1255"/>
      <c r="C1" s="1255"/>
      <c r="D1" s="1255"/>
      <c r="E1" s="1255"/>
      <c r="F1" s="1255"/>
      <c r="G1" s="1255"/>
      <c r="H1" s="1255"/>
    </row>
    <row r="2" spans="1:9" s="746" customFormat="1" ht="18" customHeight="1">
      <c r="A2" s="1256" t="s">
        <v>1054</v>
      </c>
      <c r="B2" s="1267" t="s">
        <v>249</v>
      </c>
      <c r="C2" s="1268"/>
      <c r="D2" s="1267" t="s">
        <v>250</v>
      </c>
      <c r="E2" s="1268"/>
      <c r="F2" s="1267" t="s">
        <v>251</v>
      </c>
      <c r="G2" s="1268"/>
    </row>
    <row r="3" spans="1:9" s="746" customFormat="1" ht="43.5" customHeight="1">
      <c r="A3" s="1289"/>
      <c r="B3" s="925" t="s">
        <v>1115</v>
      </c>
      <c r="C3" s="797" t="s">
        <v>1183</v>
      </c>
      <c r="D3" s="925" t="s">
        <v>1115</v>
      </c>
      <c r="E3" s="797" t="s">
        <v>1183</v>
      </c>
      <c r="F3" s="797" t="s">
        <v>1184</v>
      </c>
      <c r="G3" s="797" t="s">
        <v>1183</v>
      </c>
    </row>
    <row r="4" spans="1:9" s="759" customFormat="1" ht="18" customHeight="1">
      <c r="A4" s="763" t="s">
        <v>0</v>
      </c>
      <c r="B4" s="978">
        <v>119.78809800000002</v>
      </c>
      <c r="C4" s="978">
        <v>1.065957</v>
      </c>
      <c r="D4" s="978">
        <v>310.49821005000001</v>
      </c>
      <c r="E4" s="978">
        <v>8.8266648449999998</v>
      </c>
      <c r="F4" s="1019">
        <v>0</v>
      </c>
      <c r="G4" s="1019">
        <v>0</v>
      </c>
    </row>
    <row r="5" spans="1:9" s="759" customFormat="1" ht="18" customHeight="1">
      <c r="A5" s="763" t="s">
        <v>1</v>
      </c>
      <c r="B5" s="978">
        <v>187.01967099999999</v>
      </c>
      <c r="C5" s="978">
        <v>3.8477169999999998</v>
      </c>
      <c r="D5" s="978">
        <v>587.36906099999999</v>
      </c>
      <c r="E5" s="978">
        <v>9.3157848399999992</v>
      </c>
      <c r="F5" s="1019">
        <v>0</v>
      </c>
      <c r="G5" s="1019">
        <v>0</v>
      </c>
      <c r="H5" s="1018"/>
      <c r="I5" s="1018"/>
    </row>
    <row r="6" spans="1:9" s="746" customFormat="1" ht="18" customHeight="1">
      <c r="A6" s="758" t="s">
        <v>83</v>
      </c>
      <c r="B6" s="975">
        <v>31.730577</v>
      </c>
      <c r="C6" s="818">
        <v>0.99236800000000003</v>
      </c>
      <c r="D6" s="975">
        <v>98.470043500000003</v>
      </c>
      <c r="E6" s="975">
        <v>2.2194289399999998</v>
      </c>
      <c r="F6" s="1017">
        <v>0</v>
      </c>
      <c r="G6" s="1017">
        <v>0</v>
      </c>
    </row>
    <row r="7" spans="1:9" s="746" customFormat="1" ht="18" customHeight="1">
      <c r="A7" s="770" t="s">
        <v>84</v>
      </c>
      <c r="B7" s="974">
        <v>37.415826000000003</v>
      </c>
      <c r="C7" s="817">
        <v>0.71874000000000005</v>
      </c>
      <c r="D7" s="974">
        <v>131.4732975</v>
      </c>
      <c r="E7" s="974">
        <v>0.67586268000000005</v>
      </c>
      <c r="F7" s="1016">
        <v>0</v>
      </c>
      <c r="G7" s="1016">
        <v>0</v>
      </c>
    </row>
    <row r="8" spans="1:9" s="746" customFormat="1" ht="18" customHeight="1">
      <c r="A8" s="770" t="s">
        <v>85</v>
      </c>
      <c r="B8" s="974">
        <v>22.573585000000001</v>
      </c>
      <c r="C8" s="817">
        <v>0.10103199999999998</v>
      </c>
      <c r="D8" s="974">
        <v>60.349220500000001</v>
      </c>
      <c r="E8" s="817">
        <v>0.40730704000000001</v>
      </c>
      <c r="F8" s="1016">
        <v>0</v>
      </c>
      <c r="G8" s="1016">
        <v>0</v>
      </c>
    </row>
    <row r="9" spans="1:9" s="746" customFormat="1" ht="18" customHeight="1">
      <c r="A9" s="770" t="s">
        <v>88</v>
      </c>
      <c r="B9" s="974">
        <v>23.806975000000001</v>
      </c>
      <c r="C9" s="817">
        <v>0</v>
      </c>
      <c r="D9" s="974">
        <v>52.645550499999999</v>
      </c>
      <c r="E9" s="817">
        <v>0.41055700000000001</v>
      </c>
      <c r="F9" s="1016">
        <v>0</v>
      </c>
      <c r="G9" s="1016">
        <v>0</v>
      </c>
    </row>
    <row r="10" spans="1:9" s="746" customFormat="1" ht="18" customHeight="1">
      <c r="A10" s="770" t="s">
        <v>89</v>
      </c>
      <c r="B10" s="974">
        <v>22.694481</v>
      </c>
      <c r="C10" s="817">
        <v>0.43232799999999999</v>
      </c>
      <c r="D10" s="974">
        <v>70.258133000000001</v>
      </c>
      <c r="E10" s="817">
        <v>0.32196698000000001</v>
      </c>
      <c r="F10" s="1016">
        <v>0</v>
      </c>
      <c r="G10" s="1016">
        <v>0</v>
      </c>
    </row>
    <row r="11" spans="1:9" s="746" customFormat="1" ht="18" customHeight="1">
      <c r="A11" s="770" t="s">
        <v>185</v>
      </c>
      <c r="B11" s="974">
        <v>20.376107999999999</v>
      </c>
      <c r="C11" s="817">
        <v>6.352E-3</v>
      </c>
      <c r="D11" s="974">
        <v>103.67504</v>
      </c>
      <c r="E11" s="817">
        <v>0.55826310000000001</v>
      </c>
      <c r="F11" s="1016">
        <v>0</v>
      </c>
      <c r="G11" s="1016">
        <v>0</v>
      </c>
    </row>
    <row r="12" spans="1:9" s="746" customFormat="1" ht="18" customHeight="1">
      <c r="A12" s="770" t="s">
        <v>240</v>
      </c>
      <c r="B12" s="974">
        <v>28.422118999999999</v>
      </c>
      <c r="C12" s="817">
        <v>1.596897</v>
      </c>
      <c r="D12" s="974">
        <v>70.497776000000002</v>
      </c>
      <c r="E12" s="817">
        <v>4.7223990999999996</v>
      </c>
      <c r="F12" s="1016">
        <v>0</v>
      </c>
      <c r="G12" s="1016">
        <v>0</v>
      </c>
    </row>
    <row r="13" spans="1:9" s="746" customFormat="1" ht="19.5" customHeight="1">
      <c r="A13" s="1248" t="s">
        <v>353</v>
      </c>
      <c r="B13" s="1248"/>
      <c r="C13" s="1248"/>
      <c r="D13" s="1248"/>
      <c r="E13" s="1248"/>
      <c r="F13" s="1248"/>
      <c r="G13" s="1248"/>
    </row>
    <row r="14" spans="1:9" s="746" customFormat="1" ht="18" customHeight="1">
      <c r="A14" s="1248" t="s">
        <v>1182</v>
      </c>
      <c r="B14" s="1248"/>
      <c r="C14" s="1248"/>
      <c r="D14" s="1248"/>
      <c r="E14" s="1248"/>
      <c r="F14" s="1248"/>
      <c r="G14" s="1248"/>
    </row>
    <row r="15" spans="1:9" s="746" customFormat="1" ht="28.35" customHeight="1"/>
    <row r="16" spans="1:9">
      <c r="B16" s="972"/>
      <c r="C16" s="972"/>
      <c r="D16" s="972"/>
      <c r="E16" s="972"/>
      <c r="F16" s="972"/>
      <c r="G16" s="972"/>
    </row>
  </sheetData>
  <mergeCells count="7">
    <mergeCell ref="A14:G14"/>
    <mergeCell ref="A1:H1"/>
    <mergeCell ref="A2:A3"/>
    <mergeCell ref="B2:C2"/>
    <mergeCell ref="D2:E2"/>
    <mergeCell ref="F2:G2"/>
    <mergeCell ref="A13:G13"/>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16" sqref="D16"/>
    </sheetView>
  </sheetViews>
  <sheetFormatPr defaultRowHeight="15"/>
  <cols>
    <col min="2" max="3" width="11.5703125" bestFit="1" customWidth="1"/>
    <col min="4" max="4" width="10.28515625" bestFit="1" customWidth="1"/>
    <col min="5" max="5" width="10" bestFit="1" customWidth="1"/>
  </cols>
  <sheetData>
    <row r="1" spans="1:9" s="702" customFormat="1">
      <c r="A1" s="704" t="s">
        <v>748</v>
      </c>
      <c r="B1" s="704"/>
      <c r="C1" s="704"/>
      <c r="D1" s="704"/>
      <c r="E1" s="703"/>
      <c r="F1" s="703"/>
    </row>
    <row r="2" spans="1:9" ht="75">
      <c r="A2" s="381" t="s">
        <v>91</v>
      </c>
      <c r="B2" s="381" t="s">
        <v>747</v>
      </c>
      <c r="C2" s="381" t="s">
        <v>746</v>
      </c>
      <c r="D2" s="381" t="s">
        <v>745</v>
      </c>
      <c r="E2" s="381" t="s">
        <v>744</v>
      </c>
      <c r="F2" s="381" t="s">
        <v>743</v>
      </c>
    </row>
    <row r="3" spans="1:9">
      <c r="A3" s="700" t="s">
        <v>0</v>
      </c>
      <c r="B3" s="701">
        <v>2387376.06</v>
      </c>
      <c r="C3" s="701">
        <v>2509615.89</v>
      </c>
      <c r="D3" s="701">
        <v>-122239.83</v>
      </c>
      <c r="E3" s="699">
        <v>-16018.36</v>
      </c>
      <c r="F3" s="699">
        <v>265274.52</v>
      </c>
      <c r="H3" s="697"/>
      <c r="I3" s="254"/>
    </row>
    <row r="4" spans="1:9">
      <c r="A4" s="700" t="s">
        <v>1</v>
      </c>
      <c r="B4" s="699">
        <v>1357187.98</v>
      </c>
      <c r="C4" s="699">
        <v>1416359.2399999998</v>
      </c>
      <c r="D4" s="699">
        <v>-59171.259999999995</v>
      </c>
      <c r="E4" s="699">
        <v>-7748.1099999999988</v>
      </c>
      <c r="F4" s="699">
        <f>SUM(F3,E4)</f>
        <v>257526.41000000003</v>
      </c>
      <c r="G4" s="254"/>
      <c r="H4" s="697"/>
    </row>
    <row r="5" spans="1:9">
      <c r="A5" s="698">
        <v>44652</v>
      </c>
      <c r="B5" s="329">
        <v>181281.26</v>
      </c>
      <c r="C5" s="329">
        <v>203969.63</v>
      </c>
      <c r="D5" s="110">
        <v>-22688.37</v>
      </c>
      <c r="E5" s="109">
        <v>-2960.72</v>
      </c>
      <c r="F5" s="109">
        <v>262313.8</v>
      </c>
      <c r="G5" s="254"/>
      <c r="H5" s="697"/>
    </row>
    <row r="6" spans="1:9">
      <c r="A6" s="698">
        <v>44682</v>
      </c>
      <c r="B6" s="329">
        <v>183815.7</v>
      </c>
      <c r="C6" s="329">
        <v>220333.56</v>
      </c>
      <c r="D6" s="110">
        <v>-36517.86</v>
      </c>
      <c r="E6" s="109">
        <v>-4729.7299999999996</v>
      </c>
      <c r="F6" s="109">
        <v>257584.07</v>
      </c>
      <c r="G6" s="254"/>
      <c r="H6" s="697"/>
    </row>
    <row r="7" spans="1:9">
      <c r="A7" s="698">
        <v>44713</v>
      </c>
      <c r="B7" s="329">
        <v>174926.4</v>
      </c>
      <c r="C7" s="329">
        <v>226348.43</v>
      </c>
      <c r="D7" s="110">
        <v>-51422.03</v>
      </c>
      <c r="E7" s="109">
        <v>-6591.67</v>
      </c>
      <c r="F7" s="109">
        <v>250992.4</v>
      </c>
      <c r="G7" s="254"/>
      <c r="H7" s="697"/>
    </row>
    <row r="8" spans="1:9">
      <c r="A8" s="698">
        <v>44743</v>
      </c>
      <c r="B8" s="329">
        <v>174610.73</v>
      </c>
      <c r="C8" s="329">
        <v>172639.4</v>
      </c>
      <c r="D8" s="110">
        <v>1971.33</v>
      </c>
      <c r="E8" s="109">
        <v>238.98</v>
      </c>
      <c r="F8" s="109">
        <v>251231.38</v>
      </c>
      <c r="G8" s="254"/>
      <c r="H8" s="697"/>
    </row>
    <row r="9" spans="1:9">
      <c r="A9" s="698">
        <v>44774</v>
      </c>
      <c r="B9" s="109">
        <v>218843.05</v>
      </c>
      <c r="C9" s="109">
        <v>162321.95000000001</v>
      </c>
      <c r="D9" s="109">
        <v>56521.1</v>
      </c>
      <c r="E9" s="109">
        <v>7107.39</v>
      </c>
      <c r="F9" s="109">
        <v>258338.77000000002</v>
      </c>
      <c r="G9" s="254"/>
      <c r="H9" s="697"/>
    </row>
    <row r="10" spans="1:9">
      <c r="A10" s="698">
        <v>44805</v>
      </c>
      <c r="B10" s="109">
        <v>223480.31</v>
      </c>
      <c r="C10" s="109">
        <v>227435.62</v>
      </c>
      <c r="D10" s="109">
        <v>-3955.31</v>
      </c>
      <c r="E10" s="109">
        <v>-436.54</v>
      </c>
      <c r="F10" s="109">
        <v>257902.23</v>
      </c>
      <c r="G10" s="254"/>
      <c r="H10" s="697"/>
    </row>
    <row r="11" spans="1:9">
      <c r="A11" s="698">
        <v>44835</v>
      </c>
      <c r="B11" s="109">
        <v>200230.53</v>
      </c>
      <c r="C11" s="109">
        <v>203310.65</v>
      </c>
      <c r="D11" s="109">
        <v>-3080.12</v>
      </c>
      <c r="E11" s="109">
        <v>-375.82</v>
      </c>
      <c r="F11" s="109">
        <v>257526.41</v>
      </c>
      <c r="G11" s="254"/>
      <c r="H11" s="697"/>
    </row>
    <row r="12" spans="1:9" ht="15" customHeight="1">
      <c r="A12" s="1365" t="s">
        <v>239</v>
      </c>
      <c r="B12" s="1365"/>
      <c r="C12" s="1365"/>
      <c r="D12" s="1365"/>
      <c r="E12" s="1365"/>
      <c r="F12" s="1365"/>
    </row>
    <row r="13" spans="1:9" ht="15" customHeight="1">
      <c r="A13" s="1366" t="s">
        <v>742</v>
      </c>
      <c r="B13" s="1366"/>
      <c r="C13" s="1366"/>
      <c r="D13" s="1366"/>
      <c r="E13" s="1366"/>
      <c r="F13" s="1366"/>
    </row>
    <row r="14" spans="1:9">
      <c r="E14" s="254"/>
    </row>
    <row r="15" spans="1:9">
      <c r="B15" s="95"/>
      <c r="C15" s="95"/>
      <c r="D15" s="95"/>
      <c r="E15" s="95"/>
      <c r="F15" s="254"/>
    </row>
    <row r="18" spans="2:5" s="695" customFormat="1" ht="11.25">
      <c r="B18" s="696"/>
      <c r="C18" s="696"/>
      <c r="D18" s="696"/>
      <c r="E18" s="696"/>
    </row>
  </sheetData>
  <mergeCells count="2">
    <mergeCell ref="A12:F12"/>
    <mergeCell ref="A13:F13"/>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A12" sqref="A12:F12"/>
    </sheetView>
  </sheetViews>
  <sheetFormatPr defaultColWidth="9.140625" defaultRowHeight="12.75"/>
  <cols>
    <col min="1" max="1" width="14.85546875" style="1116" bestFit="1" customWidth="1"/>
    <col min="2" max="5" width="14.5703125" style="1116" bestFit="1" customWidth="1"/>
    <col min="6" max="6" width="16.42578125" style="1116" bestFit="1" customWidth="1"/>
    <col min="7" max="16384" width="9.140625" style="1116"/>
  </cols>
  <sheetData>
    <row r="1" spans="1:12" s="1138" customFormat="1" ht="15" customHeight="1">
      <c r="A1" s="704" t="s">
        <v>1291</v>
      </c>
      <c r="B1" s="704"/>
      <c r="C1" s="704"/>
      <c r="D1" s="704"/>
      <c r="E1" s="704"/>
      <c r="F1" s="704"/>
    </row>
    <row r="2" spans="1:12" s="1117" customFormat="1" ht="120">
      <c r="A2" s="1137" t="s">
        <v>1054</v>
      </c>
      <c r="B2" s="111" t="s">
        <v>1290</v>
      </c>
      <c r="C2" s="111" t="s">
        <v>1289</v>
      </c>
      <c r="D2" s="111" t="s">
        <v>1288</v>
      </c>
      <c r="E2" s="111" t="s">
        <v>1287</v>
      </c>
      <c r="F2" s="111" t="s">
        <v>1286</v>
      </c>
    </row>
    <row r="3" spans="1:12" s="1117" customFormat="1" ht="15">
      <c r="A3" s="1136" t="s">
        <v>0</v>
      </c>
      <c r="B3" s="1135">
        <v>87979.279590805527</v>
      </c>
      <c r="C3" s="1135">
        <v>87979.279590805527</v>
      </c>
      <c r="D3" s="1135">
        <v>5097012</v>
      </c>
      <c r="E3" s="1134">
        <v>1.7</v>
      </c>
      <c r="F3" s="1134">
        <v>1.7</v>
      </c>
    </row>
    <row r="4" spans="1:12" s="1130" customFormat="1" ht="15">
      <c r="A4" s="1133" t="s">
        <v>1</v>
      </c>
      <c r="B4" s="1132">
        <v>97784.44643641467</v>
      </c>
      <c r="C4" s="1132">
        <v>97784.44643641467</v>
      </c>
      <c r="D4" s="1132">
        <v>5212333</v>
      </c>
      <c r="E4" s="1131">
        <v>1.9</v>
      </c>
      <c r="F4" s="1131">
        <v>1.9</v>
      </c>
    </row>
    <row r="5" spans="1:12" s="1117" customFormat="1" ht="15">
      <c r="A5" s="1129" t="s">
        <v>83</v>
      </c>
      <c r="B5" s="1128">
        <v>90579.874279044641</v>
      </c>
      <c r="C5" s="1128">
        <v>90579.874279044641</v>
      </c>
      <c r="D5" s="1128">
        <v>5074211</v>
      </c>
      <c r="E5" s="1127">
        <v>1.79</v>
      </c>
      <c r="F5" s="1127">
        <v>1.79</v>
      </c>
    </row>
    <row r="6" spans="1:12" s="1117" customFormat="1" ht="15">
      <c r="A6" s="1126" t="s">
        <v>84</v>
      </c>
      <c r="B6" s="1122">
        <v>86706</v>
      </c>
      <c r="C6" s="1122">
        <v>86706</v>
      </c>
      <c r="D6" s="1122">
        <v>4823001</v>
      </c>
      <c r="E6" s="1125">
        <v>1.8</v>
      </c>
      <c r="F6" s="1125">
        <v>1.8</v>
      </c>
    </row>
    <row r="7" spans="1:12" s="1117" customFormat="1" ht="15">
      <c r="A7" s="1126" t="s">
        <v>85</v>
      </c>
      <c r="B7" s="1122">
        <v>80092</v>
      </c>
      <c r="C7" s="1122">
        <v>80092</v>
      </c>
      <c r="D7" s="1122">
        <v>4542305</v>
      </c>
      <c r="E7" s="1125">
        <v>1.76</v>
      </c>
      <c r="F7" s="1125">
        <v>1.76</v>
      </c>
    </row>
    <row r="8" spans="1:12" customFormat="1" ht="15">
      <c r="A8" s="1123">
        <v>44743</v>
      </c>
      <c r="B8" s="1122">
        <v>75725</v>
      </c>
      <c r="C8" s="1122">
        <v>75725</v>
      </c>
      <c r="D8" s="1124">
        <v>4931160</v>
      </c>
      <c r="E8" s="1121">
        <v>1.5</v>
      </c>
      <c r="F8" s="1121">
        <v>1.5</v>
      </c>
      <c r="J8" s="735"/>
      <c r="K8" s="735"/>
      <c r="L8" s="735"/>
    </row>
    <row r="9" spans="1:12" customFormat="1" ht="15">
      <c r="A9" s="1123">
        <v>44774</v>
      </c>
      <c r="B9" s="1122">
        <v>84810</v>
      </c>
      <c r="C9" s="1122">
        <v>84810</v>
      </c>
      <c r="D9" s="1122">
        <v>5209180</v>
      </c>
      <c r="E9" s="1121">
        <v>1.6</v>
      </c>
      <c r="F9" s="1121">
        <v>1.6</v>
      </c>
      <c r="J9" s="735"/>
      <c r="K9" s="735"/>
      <c r="L9" s="735"/>
    </row>
    <row r="10" spans="1:12" s="735" customFormat="1" ht="15">
      <c r="A10" s="1120">
        <v>44805</v>
      </c>
      <c r="B10" s="1119">
        <v>88813</v>
      </c>
      <c r="C10" s="1119">
        <v>88813</v>
      </c>
      <c r="D10" s="1119">
        <v>5029638</v>
      </c>
      <c r="E10" s="1118">
        <v>1.77</v>
      </c>
      <c r="F10" s="1118">
        <v>1.77</v>
      </c>
    </row>
    <row r="11" spans="1:12" s="735" customFormat="1" ht="15">
      <c r="A11" s="1120">
        <v>44835</v>
      </c>
      <c r="B11" s="1119">
        <v>97784.44643641467</v>
      </c>
      <c r="C11" s="1119">
        <v>97784.44643641467</v>
      </c>
      <c r="D11" s="1119">
        <v>5212333</v>
      </c>
      <c r="E11" s="1118">
        <v>1.9</v>
      </c>
      <c r="F11" s="1118">
        <v>1.9</v>
      </c>
    </row>
    <row r="12" spans="1:12" s="1117" customFormat="1" ht="61.5" customHeight="1">
      <c r="A12" s="1367" t="s">
        <v>1285</v>
      </c>
      <c r="B12" s="1367"/>
      <c r="C12" s="1367"/>
      <c r="D12" s="1367"/>
      <c r="E12" s="1367"/>
      <c r="F12" s="1367"/>
    </row>
    <row r="13" spans="1:12" s="1117" customFormat="1" ht="28.35" customHeight="1">
      <c r="A13" s="1366" t="s">
        <v>239</v>
      </c>
      <c r="B13" s="1366"/>
      <c r="C13" s="1366"/>
      <c r="D13" s="1366"/>
      <c r="E13" s="1366"/>
      <c r="F13" s="1366"/>
    </row>
    <row r="14" spans="1:12">
      <c r="A14" s="1368" t="s">
        <v>1284</v>
      </c>
      <c r="B14" s="1368"/>
      <c r="C14" s="1368"/>
      <c r="D14" s="1368"/>
      <c r="E14" s="1368"/>
      <c r="F14" s="1368"/>
    </row>
    <row r="15" spans="1:12">
      <c r="A15" s="1117"/>
      <c r="B15" s="1117"/>
      <c r="C15" s="1117"/>
      <c r="D15" s="1117"/>
      <c r="E15" s="1117"/>
      <c r="F15" s="1117"/>
    </row>
  </sheetData>
  <mergeCells count="3">
    <mergeCell ref="A12:F12"/>
    <mergeCell ref="A13:F13"/>
    <mergeCell ref="A14:F14"/>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opLeftCell="A7" workbookViewId="0">
      <selection activeCell="A16" sqref="A16:Z16"/>
    </sheetView>
  </sheetViews>
  <sheetFormatPr defaultColWidth="9.140625" defaultRowHeight="15"/>
  <cols>
    <col min="1" max="1" width="11.5703125" style="70" bestFit="1" customWidth="1"/>
    <col min="2" max="2" width="9.5703125" style="70" customWidth="1"/>
    <col min="3" max="3" width="13.85546875" style="70" customWidth="1"/>
    <col min="4" max="4" width="7.140625" style="70" bestFit="1" customWidth="1"/>
    <col min="5" max="5" width="11.28515625" style="70" customWidth="1"/>
    <col min="6" max="6" width="7.140625" style="70" bestFit="1" customWidth="1"/>
    <col min="7" max="7" width="10.5703125" style="70" bestFit="1" customWidth="1"/>
    <col min="8" max="8" width="6.5703125" style="70" bestFit="1" customWidth="1"/>
    <col min="9" max="9" width="10.140625" style="70" bestFit="1" customWidth="1"/>
    <col min="10" max="10" width="7.5703125" style="70" bestFit="1" customWidth="1"/>
    <col min="11" max="11" width="9.85546875" style="70" bestFit="1" customWidth="1"/>
    <col min="12" max="12" width="7" style="70" bestFit="1" customWidth="1"/>
    <col min="13" max="13" width="9.5703125" style="70" bestFit="1" customWidth="1"/>
    <col min="14" max="14" width="7" style="70" bestFit="1" customWidth="1"/>
    <col min="15" max="15" width="12.5703125" style="70" bestFit="1" customWidth="1"/>
    <col min="16" max="16" width="7.140625" style="70" bestFit="1" customWidth="1"/>
    <col min="17" max="17" width="10.85546875" style="70" bestFit="1" customWidth="1"/>
    <col min="18" max="18" width="6.85546875" style="70" bestFit="1" customWidth="1"/>
    <col min="19" max="19" width="10.42578125" style="70" bestFit="1" customWidth="1"/>
    <col min="20" max="20" width="6.5703125" style="70" bestFit="1" customWidth="1"/>
    <col min="21" max="21" width="12.5703125" style="70" bestFit="1" customWidth="1"/>
    <col min="22" max="22" width="6.5703125" style="70" bestFit="1" customWidth="1"/>
    <col min="23" max="23" width="10.42578125" style="70" bestFit="1" customWidth="1"/>
    <col min="24" max="24" width="6.85546875" style="70" bestFit="1" customWidth="1"/>
    <col min="25" max="25" width="10.42578125" style="70" bestFit="1" customWidth="1"/>
    <col min="26" max="26" width="10" style="70" customWidth="1"/>
    <col min="27" max="27" width="11" style="70" bestFit="1" customWidth="1"/>
    <col min="28" max="28" width="7.42578125" style="70" bestFit="1" customWidth="1"/>
    <col min="29" max="29" width="13" style="70" bestFit="1" customWidth="1"/>
    <col min="30" max="30" width="4.5703125" style="70" bestFit="1" customWidth="1"/>
    <col min="31" max="31" width="10" style="70" bestFit="1" customWidth="1"/>
    <col min="32" max="16384" width="9.140625" style="70"/>
  </cols>
  <sheetData>
    <row r="1" spans="1:31" s="703" customFormat="1" ht="15" customHeight="1">
      <c r="A1" s="1371" t="s">
        <v>766</v>
      </c>
      <c r="B1" s="1371"/>
      <c r="C1" s="1371"/>
      <c r="D1" s="1371"/>
      <c r="E1" s="1371"/>
      <c r="F1" s="1371"/>
      <c r="G1" s="1371"/>
      <c r="H1" s="1371"/>
      <c r="I1" s="1371"/>
      <c r="J1" s="1371"/>
      <c r="K1" s="1371"/>
      <c r="L1" s="1371"/>
      <c r="M1" s="1371"/>
      <c r="N1" s="1371"/>
      <c r="O1" s="1371"/>
      <c r="P1" s="1371"/>
      <c r="Q1" s="1371"/>
      <c r="R1" s="1371"/>
      <c r="S1" s="1371"/>
      <c r="T1" s="1371"/>
      <c r="U1" s="1371"/>
      <c r="V1" s="1371"/>
      <c r="W1" s="1371"/>
      <c r="X1" s="1371"/>
      <c r="Y1" s="1371"/>
      <c r="Z1" s="1371"/>
    </row>
    <row r="2" spans="1:31" s="327" customFormat="1" ht="63" customHeight="1">
      <c r="A2" s="1372" t="s">
        <v>765</v>
      </c>
      <c r="B2" s="1373" t="s">
        <v>764</v>
      </c>
      <c r="C2" s="1373"/>
      <c r="D2" s="1374" t="s">
        <v>763</v>
      </c>
      <c r="E2" s="1374"/>
      <c r="F2" s="1374" t="s">
        <v>762</v>
      </c>
      <c r="G2" s="1374"/>
      <c r="H2" s="1374" t="s">
        <v>761</v>
      </c>
      <c r="I2" s="1374"/>
      <c r="J2" s="1373" t="s">
        <v>760</v>
      </c>
      <c r="K2" s="1373"/>
      <c r="L2" s="1373" t="s">
        <v>759</v>
      </c>
      <c r="M2" s="1373"/>
      <c r="N2" s="1374" t="s">
        <v>758</v>
      </c>
      <c r="O2" s="1374"/>
      <c r="P2" s="1373" t="s">
        <v>757</v>
      </c>
      <c r="Q2" s="1373"/>
      <c r="R2" s="1373" t="s">
        <v>756</v>
      </c>
      <c r="S2" s="1373"/>
      <c r="T2" s="1374" t="s">
        <v>755</v>
      </c>
      <c r="U2" s="1374"/>
      <c r="V2" s="1376" t="s">
        <v>754</v>
      </c>
      <c r="W2" s="1377"/>
      <c r="X2" s="1378" t="s">
        <v>753</v>
      </c>
      <c r="Y2" s="1377"/>
      <c r="Z2" s="1369" t="s">
        <v>368</v>
      </c>
      <c r="AA2" s="1370"/>
      <c r="AB2" s="1369" t="s">
        <v>12</v>
      </c>
      <c r="AC2" s="1370"/>
    </row>
    <row r="3" spans="1:31" s="327" customFormat="1" ht="30">
      <c r="A3" s="1372"/>
      <c r="B3" s="727" t="s">
        <v>752</v>
      </c>
      <c r="C3" s="727" t="s">
        <v>110</v>
      </c>
      <c r="D3" s="727" t="s">
        <v>752</v>
      </c>
      <c r="E3" s="727" t="s">
        <v>110</v>
      </c>
      <c r="F3" s="727" t="s">
        <v>752</v>
      </c>
      <c r="G3" s="727" t="s">
        <v>110</v>
      </c>
      <c r="H3" s="727" t="s">
        <v>752</v>
      </c>
      <c r="I3" s="727" t="s">
        <v>110</v>
      </c>
      <c r="J3" s="727" t="s">
        <v>752</v>
      </c>
      <c r="K3" s="727" t="s">
        <v>110</v>
      </c>
      <c r="L3" s="727" t="s">
        <v>752</v>
      </c>
      <c r="M3" s="727" t="s">
        <v>110</v>
      </c>
      <c r="N3" s="727" t="s">
        <v>752</v>
      </c>
      <c r="O3" s="727" t="s">
        <v>110</v>
      </c>
      <c r="P3" s="727" t="s">
        <v>752</v>
      </c>
      <c r="Q3" s="727" t="s">
        <v>110</v>
      </c>
      <c r="R3" s="727" t="s">
        <v>752</v>
      </c>
      <c r="S3" s="727" t="s">
        <v>110</v>
      </c>
      <c r="T3" s="727" t="s">
        <v>752</v>
      </c>
      <c r="U3" s="727" t="s">
        <v>110</v>
      </c>
      <c r="V3" s="726" t="s">
        <v>752</v>
      </c>
      <c r="W3" s="725" t="s">
        <v>110</v>
      </c>
      <c r="X3" s="725" t="s">
        <v>752</v>
      </c>
      <c r="Y3" s="725" t="s">
        <v>110</v>
      </c>
      <c r="Z3" s="725" t="s">
        <v>752</v>
      </c>
      <c r="AA3" s="725" t="s">
        <v>110</v>
      </c>
      <c r="AB3" s="725" t="s">
        <v>752</v>
      </c>
      <c r="AC3" s="725" t="s">
        <v>110</v>
      </c>
    </row>
    <row r="4" spans="1:31" s="331" customFormat="1" ht="18" customHeight="1">
      <c r="A4" s="700" t="s">
        <v>0</v>
      </c>
      <c r="B4" s="717">
        <v>10742</v>
      </c>
      <c r="C4" s="701">
        <v>5097011.7699999996</v>
      </c>
      <c r="D4" s="724">
        <v>10</v>
      </c>
      <c r="E4" s="701">
        <v>521600.97</v>
      </c>
      <c r="F4" s="717">
        <v>2716</v>
      </c>
      <c r="G4" s="701">
        <v>1911826.36</v>
      </c>
      <c r="H4" s="717">
        <v>220</v>
      </c>
      <c r="I4" s="717">
        <v>42090.03</v>
      </c>
      <c r="J4" s="717">
        <v>23</v>
      </c>
      <c r="K4" s="717">
        <v>2005.08</v>
      </c>
      <c r="L4" s="717">
        <v>1239</v>
      </c>
      <c r="M4" s="717">
        <v>3044.54</v>
      </c>
      <c r="N4" s="717">
        <v>1529</v>
      </c>
      <c r="O4" s="701">
        <v>3057108.92</v>
      </c>
      <c r="P4" s="717">
        <v>995</v>
      </c>
      <c r="Q4" s="701">
        <v>234027.32</v>
      </c>
      <c r="R4" s="717">
        <v>78</v>
      </c>
      <c r="S4" s="701">
        <v>589129.29</v>
      </c>
      <c r="T4" s="724">
        <v>732</v>
      </c>
      <c r="U4" s="701">
        <v>2590262.96</v>
      </c>
      <c r="V4" s="723">
        <v>80</v>
      </c>
      <c r="W4" s="721">
        <v>646576.64000000001</v>
      </c>
      <c r="X4" s="722">
        <v>23</v>
      </c>
      <c r="Y4" s="720">
        <v>38789.949999999997</v>
      </c>
      <c r="Z4" s="720">
        <v>43347</v>
      </c>
      <c r="AA4" s="721">
        <v>1502459.79</v>
      </c>
      <c r="AB4" s="720">
        <v>61734</v>
      </c>
      <c r="AC4" s="719">
        <v>16235933.619999997</v>
      </c>
      <c r="AE4" s="711"/>
    </row>
    <row r="5" spans="1:31" s="331" customFormat="1" ht="18" customHeight="1">
      <c r="A5" s="718" t="s">
        <v>1</v>
      </c>
      <c r="B5" s="717">
        <v>11040</v>
      </c>
      <c r="C5" s="717">
        <v>5212333</v>
      </c>
      <c r="D5" s="717">
        <v>10</v>
      </c>
      <c r="E5" s="717">
        <v>486995</v>
      </c>
      <c r="F5" s="717">
        <v>2940</v>
      </c>
      <c r="G5" s="717">
        <v>2332172</v>
      </c>
      <c r="H5" s="717">
        <v>220</v>
      </c>
      <c r="I5" s="717">
        <v>44109</v>
      </c>
      <c r="J5" s="717">
        <v>23</v>
      </c>
      <c r="K5" s="717">
        <v>1056</v>
      </c>
      <c r="L5" s="717">
        <v>1545</v>
      </c>
      <c r="M5" s="717">
        <v>3242</v>
      </c>
      <c r="N5" s="717">
        <v>1470</v>
      </c>
      <c r="O5" s="717">
        <v>3237411</v>
      </c>
      <c r="P5" s="717">
        <v>1162</v>
      </c>
      <c r="Q5" s="717">
        <v>238747</v>
      </c>
      <c r="R5" s="717">
        <v>84</v>
      </c>
      <c r="S5" s="717">
        <v>606673</v>
      </c>
      <c r="T5" s="717">
        <v>764</v>
      </c>
      <c r="U5" s="717">
        <v>2927186</v>
      </c>
      <c r="V5" s="717">
        <v>126</v>
      </c>
      <c r="W5" s="717">
        <v>792287</v>
      </c>
      <c r="X5" s="717">
        <v>24</v>
      </c>
      <c r="Y5" s="717">
        <v>47420</v>
      </c>
      <c r="Z5" s="717">
        <v>47582</v>
      </c>
      <c r="AA5" s="717">
        <v>1631687</v>
      </c>
      <c r="AB5" s="717">
        <v>66990</v>
      </c>
      <c r="AC5" s="717">
        <v>17561318</v>
      </c>
      <c r="AE5" s="711"/>
    </row>
    <row r="6" spans="1:31" s="327" customFormat="1" ht="18" customHeight="1">
      <c r="A6" s="118" t="s">
        <v>83</v>
      </c>
      <c r="B6" s="110">
        <v>10804</v>
      </c>
      <c r="C6" s="329">
        <v>5074210.79</v>
      </c>
      <c r="D6" s="76">
        <v>10</v>
      </c>
      <c r="E6" s="329">
        <v>482214.39</v>
      </c>
      <c r="F6" s="110">
        <v>2742</v>
      </c>
      <c r="G6" s="329">
        <v>2053430.01</v>
      </c>
      <c r="H6" s="110">
        <v>221</v>
      </c>
      <c r="I6" s="110">
        <v>42317.97</v>
      </c>
      <c r="J6" s="110">
        <v>23</v>
      </c>
      <c r="K6" s="110">
        <v>2007.63</v>
      </c>
      <c r="L6" s="110">
        <v>1283</v>
      </c>
      <c r="M6" s="110">
        <v>3086.03</v>
      </c>
      <c r="N6" s="110">
        <v>1495</v>
      </c>
      <c r="O6" s="329">
        <v>3069281.58</v>
      </c>
      <c r="P6" s="110">
        <v>1015</v>
      </c>
      <c r="Q6" s="329">
        <v>235072.74</v>
      </c>
      <c r="R6" s="110">
        <v>79</v>
      </c>
      <c r="S6" s="329">
        <v>596413.87</v>
      </c>
      <c r="T6" s="76">
        <v>764</v>
      </c>
      <c r="U6" s="329">
        <v>2594129.4</v>
      </c>
      <c r="V6" s="716">
        <v>102</v>
      </c>
      <c r="W6" s="714">
        <v>698092.27</v>
      </c>
      <c r="X6" s="715">
        <v>23</v>
      </c>
      <c r="Y6" s="713">
        <v>38905.599999999999</v>
      </c>
      <c r="Z6" s="713">
        <v>43994</v>
      </c>
      <c r="AA6" s="714">
        <v>1529831.58</v>
      </c>
      <c r="AB6" s="713">
        <v>62555</v>
      </c>
      <c r="AC6" s="712">
        <v>16418993.859999999</v>
      </c>
      <c r="AE6" s="711"/>
    </row>
    <row r="7" spans="1:31" s="327" customFormat="1" ht="18" customHeight="1">
      <c r="A7" s="118" t="s">
        <v>84</v>
      </c>
      <c r="B7" s="110">
        <v>10832</v>
      </c>
      <c r="C7" s="329">
        <v>4823001.5999999996</v>
      </c>
      <c r="D7" s="76">
        <v>10</v>
      </c>
      <c r="E7" s="329">
        <v>465546.44</v>
      </c>
      <c r="F7" s="110">
        <v>2770</v>
      </c>
      <c r="G7" s="329">
        <v>2013513.36</v>
      </c>
      <c r="H7" s="110">
        <v>221</v>
      </c>
      <c r="I7" s="110">
        <v>43821.23</v>
      </c>
      <c r="J7" s="110">
        <v>23</v>
      </c>
      <c r="K7" s="110">
        <v>1780.18</v>
      </c>
      <c r="L7" s="110">
        <v>1331</v>
      </c>
      <c r="M7" s="110">
        <v>2890.48</v>
      </c>
      <c r="N7" s="110">
        <v>1493</v>
      </c>
      <c r="O7" s="329">
        <v>2993446.76</v>
      </c>
      <c r="P7" s="110">
        <v>1048</v>
      </c>
      <c r="Q7" s="329">
        <v>233376.24</v>
      </c>
      <c r="R7" s="110">
        <v>79</v>
      </c>
      <c r="S7" s="329">
        <v>595091.31999999995</v>
      </c>
      <c r="T7" s="76">
        <v>761</v>
      </c>
      <c r="U7" s="329">
        <v>2557345.9500000002</v>
      </c>
      <c r="V7" s="709">
        <v>102</v>
      </c>
      <c r="W7" s="329">
        <v>708700.95</v>
      </c>
      <c r="X7" s="76">
        <v>23</v>
      </c>
      <c r="Y7" s="110">
        <v>39464.35</v>
      </c>
      <c r="Z7" s="110">
        <v>44941</v>
      </c>
      <c r="AA7" s="329">
        <v>1524520.74</v>
      </c>
      <c r="AB7" s="110">
        <v>63634</v>
      </c>
      <c r="AC7" s="708">
        <v>16002499.6</v>
      </c>
      <c r="AE7" s="711"/>
    </row>
    <row r="8" spans="1:31" s="327" customFormat="1" ht="18" customHeight="1">
      <c r="A8" s="118" t="s">
        <v>85</v>
      </c>
      <c r="B8" s="110">
        <v>10855</v>
      </c>
      <c r="C8" s="329">
        <v>4542304.62</v>
      </c>
      <c r="D8" s="76">
        <v>10</v>
      </c>
      <c r="E8" s="329">
        <v>440125.12</v>
      </c>
      <c r="F8" s="110">
        <v>2804</v>
      </c>
      <c r="G8" s="329">
        <v>1976576.83</v>
      </c>
      <c r="H8" s="110">
        <v>218</v>
      </c>
      <c r="I8" s="110">
        <v>43770.41</v>
      </c>
      <c r="J8" s="110">
        <v>23</v>
      </c>
      <c r="K8" s="110">
        <v>1439.7</v>
      </c>
      <c r="L8" s="110">
        <v>1366</v>
      </c>
      <c r="M8" s="110">
        <v>2863.64</v>
      </c>
      <c r="N8" s="110">
        <v>1489</v>
      </c>
      <c r="O8" s="329">
        <v>2884719.08</v>
      </c>
      <c r="P8" s="110">
        <v>1076</v>
      </c>
      <c r="Q8" s="329">
        <v>230684.48</v>
      </c>
      <c r="R8" s="110">
        <v>80</v>
      </c>
      <c r="S8" s="329">
        <v>587906.98</v>
      </c>
      <c r="T8" s="76">
        <v>757</v>
      </c>
      <c r="U8" s="329">
        <v>2509367.23</v>
      </c>
      <c r="V8" s="709">
        <v>102</v>
      </c>
      <c r="W8" s="329">
        <v>716641.63</v>
      </c>
      <c r="X8" s="76">
        <v>23</v>
      </c>
      <c r="Y8" s="110">
        <v>39069.68</v>
      </c>
      <c r="Z8" s="110">
        <v>45178</v>
      </c>
      <c r="AA8" s="329">
        <v>1517774.94</v>
      </c>
      <c r="AB8" s="110">
        <v>63981</v>
      </c>
      <c r="AC8" s="708">
        <v>15493244.340000002</v>
      </c>
      <c r="AE8" s="711"/>
    </row>
    <row r="9" spans="1:31" s="327" customFormat="1" ht="18" customHeight="1">
      <c r="A9" s="118" t="s">
        <v>88</v>
      </c>
      <c r="B9" s="110">
        <v>10888</v>
      </c>
      <c r="C9" s="710">
        <v>4931159.7300000004</v>
      </c>
      <c r="D9" s="76">
        <v>10</v>
      </c>
      <c r="E9" s="329">
        <v>469483.68</v>
      </c>
      <c r="F9" s="110">
        <v>2876</v>
      </c>
      <c r="G9" s="110">
        <v>2248467.2999999998</v>
      </c>
      <c r="H9" s="110">
        <v>218</v>
      </c>
      <c r="I9" s="110">
        <v>43077.25</v>
      </c>
      <c r="J9" s="110">
        <v>23</v>
      </c>
      <c r="K9" s="110">
        <v>1554.73</v>
      </c>
      <c r="L9" s="110">
        <v>1398</v>
      </c>
      <c r="M9" s="110">
        <v>3083.12</v>
      </c>
      <c r="N9" s="110">
        <v>1492</v>
      </c>
      <c r="O9" s="110">
        <v>3076794.52</v>
      </c>
      <c r="P9" s="110">
        <v>1103</v>
      </c>
      <c r="Q9" s="110">
        <v>235448.52</v>
      </c>
      <c r="R9" s="110">
        <v>82</v>
      </c>
      <c r="S9" s="110">
        <v>612473.74</v>
      </c>
      <c r="T9" s="76">
        <v>759</v>
      </c>
      <c r="U9" s="329">
        <v>2791711.12</v>
      </c>
      <c r="V9" s="709">
        <v>102</v>
      </c>
      <c r="W9" s="329">
        <v>739971.72</v>
      </c>
      <c r="X9" s="76">
        <v>23</v>
      </c>
      <c r="Y9" s="110">
        <v>42449.31</v>
      </c>
      <c r="Z9" s="110">
        <v>45730</v>
      </c>
      <c r="AA9" s="329">
        <v>1541931.56</v>
      </c>
      <c r="AB9" s="110">
        <v>64704</v>
      </c>
      <c r="AC9" s="708">
        <v>16737606.300000003</v>
      </c>
    </row>
    <row r="10" spans="1:31" s="327" customFormat="1" ht="18" customHeight="1">
      <c r="A10" s="118" t="s">
        <v>89</v>
      </c>
      <c r="B10" s="110">
        <v>10953</v>
      </c>
      <c r="C10" s="710">
        <v>5209180.22</v>
      </c>
      <c r="D10" s="76">
        <v>10</v>
      </c>
      <c r="E10" s="329">
        <v>484686.53</v>
      </c>
      <c r="F10" s="110">
        <v>2887</v>
      </c>
      <c r="G10" s="110">
        <v>2353220.6</v>
      </c>
      <c r="H10" s="110">
        <v>218</v>
      </c>
      <c r="I10" s="110">
        <v>44587.26</v>
      </c>
      <c r="J10" s="110">
        <v>23</v>
      </c>
      <c r="K10" s="110">
        <v>1292.76</v>
      </c>
      <c r="L10" s="110">
        <v>1445</v>
      </c>
      <c r="M10" s="110">
        <v>3290.47</v>
      </c>
      <c r="N10" s="110">
        <v>1441</v>
      </c>
      <c r="O10" s="110">
        <v>3204521.89</v>
      </c>
      <c r="P10" s="110">
        <v>1123</v>
      </c>
      <c r="Q10" s="110">
        <v>241037.65</v>
      </c>
      <c r="R10" s="110">
        <v>84</v>
      </c>
      <c r="S10" s="110">
        <v>623967.46</v>
      </c>
      <c r="T10" s="76">
        <v>762</v>
      </c>
      <c r="U10" s="329">
        <v>2881667.23</v>
      </c>
      <c r="V10" s="709">
        <v>110</v>
      </c>
      <c r="W10" s="329">
        <v>758484.92</v>
      </c>
      <c r="X10" s="76">
        <v>23</v>
      </c>
      <c r="Y10" s="110">
        <v>44324.38</v>
      </c>
      <c r="Z10" s="110">
        <v>46360</v>
      </c>
      <c r="AA10" s="329">
        <v>1579404.29</v>
      </c>
      <c r="AB10" s="110">
        <v>65439</v>
      </c>
      <c r="AC10" s="708">
        <v>17429665.66</v>
      </c>
    </row>
    <row r="11" spans="1:31" s="327" customFormat="1" ht="18" customHeight="1">
      <c r="A11" s="118" t="s">
        <v>185</v>
      </c>
      <c r="B11" s="110">
        <v>11034</v>
      </c>
      <c r="C11" s="110">
        <v>5029637.9800000004</v>
      </c>
      <c r="D11" s="110">
        <v>10</v>
      </c>
      <c r="E11" s="110">
        <v>461862.7</v>
      </c>
      <c r="F11" s="110">
        <v>2914</v>
      </c>
      <c r="G11" s="110">
        <v>2302257.38</v>
      </c>
      <c r="H11" s="110">
        <v>218</v>
      </c>
      <c r="I11" s="110">
        <v>44811.34</v>
      </c>
      <c r="J11" s="110">
        <v>23</v>
      </c>
      <c r="K11" s="110">
        <v>778.95</v>
      </c>
      <c r="L11" s="110">
        <v>1499</v>
      </c>
      <c r="M11" s="110">
        <v>3175.62</v>
      </c>
      <c r="N11" s="110">
        <v>1445</v>
      </c>
      <c r="O11" s="110">
        <v>3147609.83</v>
      </c>
      <c r="P11" s="110">
        <v>1160</v>
      </c>
      <c r="Q11" s="110">
        <v>235680.5</v>
      </c>
      <c r="R11" s="110">
        <v>84</v>
      </c>
      <c r="S11" s="110">
        <v>617523.6</v>
      </c>
      <c r="T11" s="110">
        <v>758</v>
      </c>
      <c r="U11" s="110">
        <v>2844626.2</v>
      </c>
      <c r="V11" s="110">
        <v>126</v>
      </c>
      <c r="W11" s="110">
        <v>771117.59</v>
      </c>
      <c r="X11" s="110">
        <v>23</v>
      </c>
      <c r="Y11" s="110">
        <v>45600.82</v>
      </c>
      <c r="Z11" s="110">
        <v>47171</v>
      </c>
      <c r="AA11" s="110">
        <v>1599549.52</v>
      </c>
      <c r="AB11" s="110">
        <v>66465</v>
      </c>
      <c r="AC11" s="110">
        <v>17104232.029999997</v>
      </c>
    </row>
    <row r="12" spans="1:31" s="327" customFormat="1" ht="18" customHeight="1">
      <c r="A12" s="118" t="s">
        <v>240</v>
      </c>
      <c r="B12" s="110">
        <v>11040</v>
      </c>
      <c r="C12" s="110">
        <v>5212333</v>
      </c>
      <c r="D12" s="110">
        <v>10</v>
      </c>
      <c r="E12" s="110">
        <v>486995</v>
      </c>
      <c r="F12" s="110">
        <v>2940</v>
      </c>
      <c r="G12" s="110">
        <v>2332172</v>
      </c>
      <c r="H12" s="110">
        <v>220</v>
      </c>
      <c r="I12" s="110">
        <v>44109</v>
      </c>
      <c r="J12" s="110">
        <v>23</v>
      </c>
      <c r="K12" s="110">
        <v>1056</v>
      </c>
      <c r="L12" s="110">
        <v>1545</v>
      </c>
      <c r="M12" s="110">
        <v>3242</v>
      </c>
      <c r="N12" s="110">
        <v>1470</v>
      </c>
      <c r="O12" s="110">
        <v>3237411</v>
      </c>
      <c r="P12" s="110">
        <v>1162</v>
      </c>
      <c r="Q12" s="110">
        <v>238747</v>
      </c>
      <c r="R12" s="110">
        <v>84</v>
      </c>
      <c r="S12" s="110">
        <v>606673</v>
      </c>
      <c r="T12" s="110">
        <v>764</v>
      </c>
      <c r="U12" s="110">
        <v>2927186</v>
      </c>
      <c r="V12" s="707">
        <v>126</v>
      </c>
      <c r="W12" s="110">
        <v>792287</v>
      </c>
      <c r="X12" s="110">
        <v>24</v>
      </c>
      <c r="Y12" s="110">
        <v>47420</v>
      </c>
      <c r="Z12" s="110">
        <v>47582</v>
      </c>
      <c r="AA12" s="110">
        <v>1631687</v>
      </c>
      <c r="AB12" s="110">
        <v>66990</v>
      </c>
      <c r="AC12" s="110">
        <v>17561318</v>
      </c>
      <c r="AD12" s="110"/>
    </row>
    <row r="13" spans="1:31" s="327" customFormat="1" ht="14.25" customHeight="1">
      <c r="A13" s="1366" t="s">
        <v>751</v>
      </c>
      <c r="B13" s="1366"/>
      <c r="C13" s="1366"/>
      <c r="D13" s="1366"/>
      <c r="E13" s="1366"/>
      <c r="F13" s="1366"/>
      <c r="G13" s="1366"/>
      <c r="H13" s="1366"/>
      <c r="I13" s="1366"/>
      <c r="J13" s="1366"/>
      <c r="K13" s="1366"/>
      <c r="L13" s="1366"/>
      <c r="M13" s="1366"/>
      <c r="N13" s="1366"/>
      <c r="O13" s="1366"/>
      <c r="P13" s="1366"/>
      <c r="Q13" s="1366"/>
      <c r="R13" s="1366"/>
      <c r="S13" s="1366"/>
      <c r="T13" s="1366"/>
      <c r="U13" s="1366"/>
      <c r="V13" s="1366"/>
      <c r="W13" s="1366"/>
      <c r="X13" s="1366"/>
      <c r="Y13" s="1366"/>
      <c r="Z13" s="1366"/>
    </row>
    <row r="14" spans="1:31" s="327" customFormat="1" ht="13.5" customHeight="1">
      <c r="A14" s="1366" t="s">
        <v>750</v>
      </c>
      <c r="B14" s="1366"/>
      <c r="C14" s="1366"/>
      <c r="D14" s="1366"/>
      <c r="E14" s="1366"/>
      <c r="F14" s="1366"/>
      <c r="G14" s="1366"/>
      <c r="H14" s="1366"/>
      <c r="I14" s="1366"/>
      <c r="J14" s="1366"/>
      <c r="K14" s="1366"/>
      <c r="L14" s="1366"/>
      <c r="M14" s="1366"/>
      <c r="N14" s="1366"/>
      <c r="O14" s="1366"/>
      <c r="P14" s="1366"/>
      <c r="Q14" s="1366"/>
      <c r="R14" s="1366"/>
      <c r="S14" s="1366"/>
      <c r="T14" s="1366"/>
      <c r="U14" s="1366"/>
      <c r="V14" s="1366"/>
      <c r="W14" s="1366"/>
      <c r="X14" s="1366"/>
      <c r="Y14" s="1366"/>
      <c r="Z14" s="1366"/>
    </row>
    <row r="15" spans="1:31" s="327" customFormat="1" ht="13.5" customHeight="1">
      <c r="A15" s="1366" t="s">
        <v>239</v>
      </c>
      <c r="B15" s="1366"/>
      <c r="C15" s="1366"/>
      <c r="D15" s="1366"/>
      <c r="E15" s="1366"/>
      <c r="F15" s="1366"/>
      <c r="G15" s="1366"/>
      <c r="H15" s="1366"/>
      <c r="I15" s="1366"/>
      <c r="J15" s="1366"/>
      <c r="K15" s="1366"/>
      <c r="L15" s="1366"/>
      <c r="M15" s="1366"/>
      <c r="N15" s="1366"/>
      <c r="O15" s="1366"/>
      <c r="P15" s="1366"/>
      <c r="Q15" s="1366"/>
      <c r="R15" s="1366"/>
      <c r="S15" s="1366"/>
      <c r="T15" s="1366"/>
      <c r="U15" s="1366"/>
      <c r="V15" s="1366"/>
      <c r="W15" s="1366"/>
      <c r="X15" s="1366"/>
      <c r="Y15" s="1366"/>
      <c r="Z15" s="1366"/>
    </row>
    <row r="16" spans="1:31" s="327" customFormat="1" ht="13.5" customHeight="1">
      <c r="A16" s="1375" t="s">
        <v>749</v>
      </c>
      <c r="B16" s="1375"/>
      <c r="C16" s="1375"/>
      <c r="D16" s="1375"/>
      <c r="E16" s="1375"/>
      <c r="F16" s="1375"/>
      <c r="G16" s="1375"/>
      <c r="H16" s="1375"/>
      <c r="I16" s="1375"/>
      <c r="J16" s="1375"/>
      <c r="K16" s="1375"/>
      <c r="L16" s="1375"/>
      <c r="M16" s="1375"/>
      <c r="N16" s="1375"/>
      <c r="O16" s="1375"/>
      <c r="P16" s="1375"/>
      <c r="Q16" s="1375"/>
      <c r="R16" s="1375"/>
      <c r="S16" s="1375"/>
      <c r="T16" s="1375"/>
      <c r="U16" s="1375"/>
      <c r="V16" s="1375"/>
      <c r="W16" s="1375"/>
      <c r="X16" s="1375"/>
      <c r="Y16" s="1375"/>
      <c r="Z16" s="1375"/>
      <c r="AE16" s="70"/>
    </row>
    <row r="17" spans="3:31" s="327" customFormat="1">
      <c r="AE17" s="70"/>
    </row>
    <row r="18" spans="3:31">
      <c r="C18" s="706"/>
      <c r="I18" s="705"/>
      <c r="J18" s="705"/>
    </row>
  </sheetData>
  <mergeCells count="20">
    <mergeCell ref="A13:Z13"/>
    <mergeCell ref="A14:Z14"/>
    <mergeCell ref="A15:Z15"/>
    <mergeCell ref="A16:Z16"/>
    <mergeCell ref="R2:S2"/>
    <mergeCell ref="T2:U2"/>
    <mergeCell ref="V2:W2"/>
    <mergeCell ref="X2:Y2"/>
    <mergeCell ref="Z2:AA2"/>
    <mergeCell ref="AB2:AC2"/>
    <mergeCell ref="A1:Z1"/>
    <mergeCell ref="A2:A3"/>
    <mergeCell ref="B2:C2"/>
    <mergeCell ref="D2:E2"/>
    <mergeCell ref="F2:G2"/>
    <mergeCell ref="H2:I2"/>
    <mergeCell ref="J2:K2"/>
    <mergeCell ref="L2:M2"/>
    <mergeCell ref="N2:O2"/>
    <mergeCell ref="P2:Q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
  <sheetViews>
    <sheetView workbookViewId="0">
      <selection activeCell="D16" sqref="D16"/>
    </sheetView>
  </sheetViews>
  <sheetFormatPr defaultRowHeight="15"/>
  <cols>
    <col min="1" max="1" width="22.85546875" customWidth="1"/>
  </cols>
  <sheetData>
    <row r="1" spans="1:27" s="735" customFormat="1" ht="33.75" customHeight="1">
      <c r="A1" s="1379" t="s">
        <v>779</v>
      </c>
      <c r="B1" s="1380"/>
      <c r="C1" s="1380"/>
      <c r="D1" s="1380"/>
      <c r="E1" s="1380"/>
      <c r="F1" s="1380"/>
      <c r="G1" s="1380"/>
      <c r="H1" s="1380"/>
      <c r="I1" s="82"/>
      <c r="J1" s="82"/>
      <c r="K1" s="82"/>
      <c r="L1" s="82"/>
      <c r="M1" s="82"/>
      <c r="N1" s="82"/>
      <c r="O1" s="82"/>
      <c r="P1" s="82"/>
      <c r="Q1" s="82"/>
      <c r="R1" s="82"/>
      <c r="S1" s="82"/>
      <c r="T1" s="82"/>
      <c r="U1" s="82"/>
      <c r="V1" s="82"/>
      <c r="W1" s="82"/>
      <c r="X1" s="82"/>
      <c r="Y1" s="82"/>
      <c r="Z1" s="82"/>
      <c r="AA1" s="82"/>
    </row>
    <row r="2" spans="1:27">
      <c r="A2" s="1145" t="s">
        <v>778</v>
      </c>
      <c r="B2" s="1382" t="s">
        <v>777</v>
      </c>
      <c r="C2" s="1382"/>
      <c r="D2" s="1382"/>
      <c r="E2" s="1382"/>
      <c r="F2" s="1382"/>
      <c r="G2" s="1382"/>
      <c r="H2" s="1382"/>
      <c r="I2" s="82"/>
      <c r="J2" s="82"/>
      <c r="K2" s="82"/>
      <c r="L2" s="82"/>
      <c r="M2" s="82"/>
      <c r="N2" s="82"/>
      <c r="O2" s="82"/>
      <c r="P2" s="82"/>
      <c r="Q2" s="82"/>
      <c r="R2" s="82"/>
      <c r="S2" s="82"/>
      <c r="T2" s="82"/>
      <c r="U2" s="82"/>
      <c r="V2" s="82"/>
      <c r="W2" s="82"/>
      <c r="X2" s="82"/>
      <c r="Y2" s="82"/>
      <c r="Z2" s="82"/>
      <c r="AA2" s="82"/>
    </row>
    <row r="3" spans="1:27">
      <c r="A3" s="1381"/>
      <c r="B3" s="734">
        <v>44805</v>
      </c>
      <c r="C3" s="734">
        <v>44713</v>
      </c>
      <c r="D3" s="734">
        <v>44621</v>
      </c>
      <c r="E3" s="734">
        <v>44531</v>
      </c>
      <c r="F3" s="734">
        <v>44440</v>
      </c>
      <c r="G3" s="734">
        <v>44348</v>
      </c>
      <c r="H3" s="734">
        <v>44256</v>
      </c>
    </row>
    <row r="4" spans="1:27">
      <c r="A4" s="733" t="s">
        <v>776</v>
      </c>
      <c r="B4" s="732">
        <v>3176</v>
      </c>
      <c r="C4" s="732">
        <v>3110</v>
      </c>
      <c r="D4" s="733">
        <v>3261</v>
      </c>
      <c r="E4" s="733">
        <v>3280</v>
      </c>
      <c r="F4" s="733">
        <v>3296</v>
      </c>
      <c r="G4" s="733">
        <v>3072</v>
      </c>
      <c r="H4" s="733">
        <v>3497</v>
      </c>
    </row>
    <row r="5" spans="1:27">
      <c r="A5" s="733" t="s">
        <v>775</v>
      </c>
      <c r="B5" s="732">
        <v>166</v>
      </c>
      <c r="C5" s="732">
        <v>133</v>
      </c>
      <c r="D5" s="733">
        <v>166</v>
      </c>
      <c r="E5" s="733">
        <v>174</v>
      </c>
      <c r="F5" s="733">
        <v>1353</v>
      </c>
      <c r="G5" s="733">
        <v>1295</v>
      </c>
      <c r="H5" s="733">
        <v>1409</v>
      </c>
    </row>
    <row r="6" spans="1:27">
      <c r="A6" s="733" t="s">
        <v>774</v>
      </c>
      <c r="B6" s="732">
        <v>687</v>
      </c>
      <c r="C6" s="732">
        <v>687</v>
      </c>
      <c r="D6" s="733">
        <v>824</v>
      </c>
      <c r="E6" s="733">
        <v>269</v>
      </c>
      <c r="F6" s="733">
        <v>269</v>
      </c>
      <c r="G6" s="733">
        <v>177</v>
      </c>
      <c r="H6" s="733">
        <v>177</v>
      </c>
    </row>
    <row r="7" spans="1:27">
      <c r="A7" s="733" t="s">
        <v>773</v>
      </c>
      <c r="B7" s="732" t="s">
        <v>772</v>
      </c>
      <c r="C7" s="732">
        <v>0</v>
      </c>
      <c r="D7" s="733">
        <v>0</v>
      </c>
      <c r="E7" s="733">
        <v>0</v>
      </c>
      <c r="F7" s="733">
        <v>0</v>
      </c>
      <c r="G7" s="733">
        <v>0</v>
      </c>
      <c r="H7" s="733">
        <v>0</v>
      </c>
    </row>
    <row r="8" spans="1:27">
      <c r="A8" s="733" t="s">
        <v>771</v>
      </c>
      <c r="B8" s="732">
        <v>581</v>
      </c>
      <c r="C8" s="732">
        <v>547</v>
      </c>
      <c r="D8" s="733">
        <v>594</v>
      </c>
      <c r="E8" s="733">
        <v>120</v>
      </c>
      <c r="F8" s="733">
        <v>669</v>
      </c>
      <c r="G8" s="733">
        <v>630</v>
      </c>
      <c r="H8" s="733">
        <v>630</v>
      </c>
    </row>
    <row r="9" spans="1:27">
      <c r="A9" s="733" t="s">
        <v>770</v>
      </c>
      <c r="B9" s="732">
        <v>206</v>
      </c>
      <c r="C9" s="732">
        <v>213</v>
      </c>
      <c r="D9" s="733">
        <v>1505</v>
      </c>
      <c r="E9" s="733">
        <v>1495</v>
      </c>
      <c r="F9" s="733">
        <v>1505</v>
      </c>
      <c r="G9" s="733">
        <v>1511</v>
      </c>
      <c r="H9" s="733">
        <v>1683</v>
      </c>
    </row>
    <row r="10" spans="1:27">
      <c r="A10" s="733" t="s">
        <v>769</v>
      </c>
      <c r="B10" s="732">
        <v>42</v>
      </c>
      <c r="C10" s="732">
        <v>12</v>
      </c>
      <c r="D10" s="733">
        <v>42</v>
      </c>
      <c r="E10" s="733">
        <v>42</v>
      </c>
      <c r="F10" s="733">
        <v>42</v>
      </c>
      <c r="G10" s="733">
        <v>73</v>
      </c>
      <c r="H10" s="733">
        <v>392</v>
      </c>
    </row>
    <row r="11" spans="1:27">
      <c r="A11" s="733" t="s">
        <v>368</v>
      </c>
      <c r="B11" s="732">
        <v>39239</v>
      </c>
      <c r="C11" s="732">
        <v>35000</v>
      </c>
      <c r="D11" s="731">
        <v>39570</v>
      </c>
      <c r="E11" s="731">
        <v>34051</v>
      </c>
      <c r="F11" s="731">
        <v>39160</v>
      </c>
      <c r="G11" s="731">
        <v>39934</v>
      </c>
      <c r="H11" s="731">
        <v>39014</v>
      </c>
    </row>
    <row r="12" spans="1:27">
      <c r="A12" s="730" t="s">
        <v>12</v>
      </c>
      <c r="B12" s="729" t="s">
        <v>768</v>
      </c>
      <c r="C12" s="729">
        <v>39702</v>
      </c>
      <c r="D12" s="729">
        <v>45962</v>
      </c>
      <c r="E12" s="729">
        <v>39431</v>
      </c>
      <c r="F12" s="729">
        <v>46293</v>
      </c>
      <c r="G12" s="729">
        <v>46693</v>
      </c>
      <c r="H12" s="729">
        <v>46802</v>
      </c>
    </row>
    <row r="13" spans="1:27">
      <c r="A13" s="70" t="s">
        <v>767</v>
      </c>
      <c r="B13" s="728"/>
      <c r="C13" s="728"/>
      <c r="D13" s="728"/>
      <c r="E13" s="728"/>
      <c r="F13" s="728"/>
      <c r="G13" s="728"/>
      <c r="H13" s="728"/>
    </row>
  </sheetData>
  <mergeCells count="3">
    <mergeCell ref="A1:H1"/>
    <mergeCell ref="A2:A3"/>
    <mergeCell ref="B2:H2"/>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D16" sqref="D16"/>
    </sheetView>
  </sheetViews>
  <sheetFormatPr defaultColWidth="9.140625" defaultRowHeight="15"/>
  <cols>
    <col min="1" max="10" width="14.5703125" style="70" bestFit="1" customWidth="1"/>
    <col min="11" max="11" width="17.85546875" style="70" customWidth="1"/>
    <col min="12" max="12" width="10" style="70" bestFit="1" customWidth="1"/>
    <col min="13" max="16384" width="9.140625" style="70"/>
  </cols>
  <sheetData>
    <row r="1" spans="1:14">
      <c r="A1" s="1386" t="s">
        <v>350</v>
      </c>
      <c r="B1" s="1386"/>
      <c r="C1" s="1386"/>
      <c r="D1" s="1386"/>
      <c r="E1" s="1386"/>
    </row>
    <row r="2" spans="1:14" s="327" customFormat="1">
      <c r="A2" s="1175" t="s">
        <v>59</v>
      </c>
      <c r="B2" s="1241" t="s">
        <v>349</v>
      </c>
      <c r="C2" s="1383"/>
      <c r="D2" s="1242"/>
      <c r="E2" s="1236" t="s">
        <v>348</v>
      </c>
      <c r="F2" s="1237"/>
      <c r="G2" s="1238"/>
      <c r="H2" s="1241" t="s">
        <v>347</v>
      </c>
      <c r="I2" s="1383"/>
      <c r="J2" s="1242"/>
      <c r="K2" s="1384" t="s">
        <v>346</v>
      </c>
    </row>
    <row r="3" spans="1:14" s="327" customFormat="1">
      <c r="A3" s="1177"/>
      <c r="B3" s="111" t="s">
        <v>345</v>
      </c>
      <c r="C3" s="111" t="s">
        <v>344</v>
      </c>
      <c r="D3" s="111" t="s">
        <v>12</v>
      </c>
      <c r="E3" s="111" t="s">
        <v>345</v>
      </c>
      <c r="F3" s="111" t="s">
        <v>344</v>
      </c>
      <c r="G3" s="111" t="s">
        <v>12</v>
      </c>
      <c r="H3" s="111" t="s">
        <v>345</v>
      </c>
      <c r="I3" s="111" t="s">
        <v>344</v>
      </c>
      <c r="J3" s="111" t="s">
        <v>12</v>
      </c>
      <c r="K3" s="1385"/>
    </row>
    <row r="4" spans="1:14" s="331" customFormat="1">
      <c r="A4" s="99" t="s">
        <v>0</v>
      </c>
      <c r="B4" s="332">
        <v>7202277.7400000002</v>
      </c>
      <c r="C4" s="332">
        <v>2115226.81</v>
      </c>
      <c r="D4" s="332">
        <v>9317504.5500000007</v>
      </c>
      <c r="E4" s="332">
        <v>7053990.8700000001</v>
      </c>
      <c r="F4" s="332">
        <v>2016784.11</v>
      </c>
      <c r="G4" s="332">
        <v>9070774.9800000004</v>
      </c>
      <c r="H4" s="332">
        <v>148286.85999999999</v>
      </c>
      <c r="I4" s="101">
        <v>98442.7</v>
      </c>
      <c r="J4" s="332">
        <v>246729.55</v>
      </c>
      <c r="K4" s="332">
        <v>3756682.59</v>
      </c>
    </row>
    <row r="5" spans="1:14" s="331" customFormat="1">
      <c r="A5" s="99" t="s">
        <v>1</v>
      </c>
      <c r="B5" s="414">
        <v>4320828.7225111267</v>
      </c>
      <c r="C5" s="414">
        <v>1749211.6551345715</v>
      </c>
      <c r="D5" s="415">
        <v>6070040.3776456984</v>
      </c>
      <c r="E5" s="414">
        <v>4300346.4311475707</v>
      </c>
      <c r="F5" s="414">
        <v>1712907.5336680266</v>
      </c>
      <c r="G5" s="415">
        <v>6013253.964815597</v>
      </c>
      <c r="H5" s="414">
        <v>20482.331363556405</v>
      </c>
      <c r="I5" s="414">
        <v>36304.121466544682</v>
      </c>
      <c r="J5" s="415">
        <v>56786.452830101087</v>
      </c>
      <c r="K5" s="415">
        <v>3950323.123124491</v>
      </c>
    </row>
    <row r="6" spans="1:14" s="327" customFormat="1">
      <c r="A6" s="104" t="s">
        <v>83</v>
      </c>
      <c r="B6" s="330">
        <v>597908.8323930169</v>
      </c>
      <c r="C6" s="330">
        <v>219135.4004297645</v>
      </c>
      <c r="D6" s="330">
        <v>817044.23282278143</v>
      </c>
      <c r="E6" s="330">
        <v>540189.31387030578</v>
      </c>
      <c r="F6" s="330">
        <v>204008.31443148505</v>
      </c>
      <c r="G6" s="330">
        <v>744197.6283017908</v>
      </c>
      <c r="H6" s="106">
        <v>57719.518522711136</v>
      </c>
      <c r="I6" s="106">
        <v>15127.085998279481</v>
      </c>
      <c r="J6" s="106">
        <v>72846.604520990615</v>
      </c>
      <c r="K6" s="330">
        <v>3803683.1910882546</v>
      </c>
    </row>
    <row r="7" spans="1:14" s="327" customFormat="1">
      <c r="A7" s="108" t="s">
        <v>84</v>
      </c>
      <c r="B7" s="329">
        <v>587970.01718509174</v>
      </c>
      <c r="C7" s="329">
        <v>253805.56940329642</v>
      </c>
      <c r="D7" s="329">
        <v>841775.58658838808</v>
      </c>
      <c r="E7" s="329">
        <v>593496.01447718253</v>
      </c>
      <c r="F7" s="329">
        <v>255811.95236492544</v>
      </c>
      <c r="G7" s="329">
        <v>849307.96684210806</v>
      </c>
      <c r="H7" s="110">
        <v>-5525.9772920908144</v>
      </c>
      <c r="I7" s="110">
        <v>-2006.3829616289568</v>
      </c>
      <c r="J7" s="110">
        <v>-7532.360253719773</v>
      </c>
      <c r="K7" s="329">
        <v>3722010.0557645294</v>
      </c>
    </row>
    <row r="8" spans="1:14" s="327" customFormat="1">
      <c r="A8" s="108" t="s">
        <v>85</v>
      </c>
      <c r="B8" s="329">
        <v>640780.22733244603</v>
      </c>
      <c r="C8" s="329">
        <v>284902.53018909501</v>
      </c>
      <c r="D8" s="329">
        <v>925682.75752154109</v>
      </c>
      <c r="E8" s="329">
        <v>706549.04927113838</v>
      </c>
      <c r="F8" s="329">
        <v>288985.79440839513</v>
      </c>
      <c r="G8" s="329">
        <v>995534.84367953334</v>
      </c>
      <c r="H8" s="110">
        <v>-65768.871938692129</v>
      </c>
      <c r="I8" s="110">
        <v>-4083.2642193000029</v>
      </c>
      <c r="J8" s="110">
        <v>-69852.136157992136</v>
      </c>
      <c r="K8" s="329">
        <v>3564090.017172338</v>
      </c>
    </row>
    <row r="9" spans="1:14" s="327" customFormat="1">
      <c r="A9" s="108" t="s">
        <v>88</v>
      </c>
      <c r="B9" s="329">
        <v>565154.92308944534</v>
      </c>
      <c r="C9" s="329">
        <v>265411.49997784401</v>
      </c>
      <c r="D9" s="329">
        <v>830566.4230672894</v>
      </c>
      <c r="E9" s="329">
        <v>548829.62238137331</v>
      </c>
      <c r="F9" s="329">
        <v>258131.93879519444</v>
      </c>
      <c r="G9" s="329">
        <v>806962.5611765678</v>
      </c>
      <c r="H9" s="110">
        <v>16325.330708071808</v>
      </c>
      <c r="I9" s="110">
        <v>7278.5611826494787</v>
      </c>
      <c r="J9" s="110">
        <v>23603.891890721294</v>
      </c>
      <c r="K9" s="329">
        <v>3774803</v>
      </c>
    </row>
    <row r="10" spans="1:14" s="327" customFormat="1">
      <c r="A10" s="108" t="s">
        <v>89</v>
      </c>
      <c r="B10" s="329">
        <v>629556.07183886738</v>
      </c>
      <c r="C10" s="329">
        <v>266162.0295134543</v>
      </c>
      <c r="D10" s="329">
        <v>895718.10135232192</v>
      </c>
      <c r="E10" s="329">
        <v>583314.21196204238</v>
      </c>
      <c r="F10" s="329">
        <v>247327.11546030617</v>
      </c>
      <c r="G10" s="329">
        <v>830640.32742234878</v>
      </c>
      <c r="H10" s="110">
        <v>46241.859876825496</v>
      </c>
      <c r="I10" s="110">
        <v>18835.914053147571</v>
      </c>
      <c r="J10" s="110">
        <v>65077.773929973075</v>
      </c>
      <c r="K10" s="329">
        <v>3933877.6550030843</v>
      </c>
    </row>
    <row r="11" spans="1:14" s="327" customFormat="1">
      <c r="A11" s="108" t="s">
        <v>185</v>
      </c>
      <c r="B11" s="329">
        <v>712776.92816113262</v>
      </c>
      <c r="C11" s="329">
        <v>265200.9704865457</v>
      </c>
      <c r="D11" s="329">
        <v>977978.09864767827</v>
      </c>
      <c r="E11" s="329">
        <v>756975.78803795762</v>
      </c>
      <c r="F11" s="329">
        <v>262406.88453969383</v>
      </c>
      <c r="G11" s="110">
        <v>1019382.472577651</v>
      </c>
      <c r="H11" s="110">
        <v>-44198.859876825496</v>
      </c>
      <c r="I11" s="110">
        <v>2794.0859468524286</v>
      </c>
      <c r="J11" s="110">
        <v>-41404.373929973073</v>
      </c>
      <c r="K11" s="329">
        <v>3842350.7</v>
      </c>
    </row>
    <row r="12" spans="1:14" s="327" customFormat="1">
      <c r="A12" s="108" t="s">
        <v>240</v>
      </c>
      <c r="B12" s="329">
        <v>586681.72251112666</v>
      </c>
      <c r="C12" s="329">
        <v>194593.65513457148</v>
      </c>
      <c r="D12" s="329">
        <v>781275.17764569819</v>
      </c>
      <c r="E12" s="329">
        <v>570992.43114757072</v>
      </c>
      <c r="F12" s="329">
        <v>196235.53366802656</v>
      </c>
      <c r="G12" s="110">
        <v>767228.16481559724</v>
      </c>
      <c r="H12" s="110">
        <v>15689.331363556405</v>
      </c>
      <c r="I12" s="110">
        <v>-1641.8785334553177</v>
      </c>
      <c r="J12" s="110">
        <v>14047.052830101085</v>
      </c>
      <c r="K12" s="329">
        <v>3950323.123124491</v>
      </c>
    </row>
    <row r="13" spans="1:14" s="327" customFormat="1">
      <c r="A13" s="1386" t="s">
        <v>239</v>
      </c>
      <c r="B13" s="1386"/>
      <c r="C13" s="1386"/>
      <c r="D13" s="1386"/>
      <c r="E13" s="1386"/>
    </row>
    <row r="14" spans="1:14" s="327" customFormat="1">
      <c r="A14" s="413" t="s">
        <v>343</v>
      </c>
      <c r="B14" s="413"/>
      <c r="C14" s="413"/>
      <c r="D14" s="413"/>
      <c r="E14" s="413"/>
    </row>
    <row r="15" spans="1:14" s="327" customFormat="1">
      <c r="A15" s="1386" t="s">
        <v>56</v>
      </c>
      <c r="B15" s="1386"/>
      <c r="C15" s="1386"/>
      <c r="D15" s="1386"/>
      <c r="E15" s="1386"/>
      <c r="K15" s="328"/>
    </row>
    <row r="16" spans="1:14">
      <c r="B16" s="325"/>
      <c r="C16" s="325"/>
      <c r="D16" s="325"/>
      <c r="E16" s="325"/>
      <c r="F16" s="325"/>
      <c r="G16" s="325"/>
      <c r="H16" s="325"/>
      <c r="I16" s="325"/>
      <c r="J16" s="325"/>
      <c r="K16" s="325"/>
      <c r="L16" s="325"/>
      <c r="M16" s="325"/>
      <c r="N16" s="325"/>
    </row>
    <row r="17" spans="2:11">
      <c r="E17" s="324"/>
      <c r="F17" s="324"/>
      <c r="G17" s="324"/>
      <c r="H17" s="324"/>
      <c r="I17" s="324"/>
      <c r="J17" s="326"/>
      <c r="K17" s="324"/>
    </row>
    <row r="18" spans="2:11">
      <c r="B18" s="325"/>
      <c r="C18" s="325"/>
      <c r="D18" s="325"/>
      <c r="E18" s="325"/>
      <c r="F18" s="325"/>
      <c r="G18" s="325"/>
      <c r="H18" s="325"/>
      <c r="I18" s="325"/>
      <c r="J18" s="325"/>
      <c r="K18" s="325"/>
    </row>
    <row r="19" spans="2:11">
      <c r="E19" s="324"/>
      <c r="F19" s="324"/>
      <c r="G19" s="324"/>
      <c r="H19" s="324"/>
      <c r="I19" s="324"/>
      <c r="J19" s="324"/>
    </row>
    <row r="21" spans="2:11">
      <c r="E21" s="324"/>
      <c r="F21" s="324"/>
      <c r="G21" s="324"/>
      <c r="H21" s="323"/>
      <c r="I21" s="323"/>
      <c r="J21" s="323"/>
    </row>
  </sheetData>
  <mergeCells count="8">
    <mergeCell ref="H2:J2"/>
    <mergeCell ref="K2:K3"/>
    <mergeCell ref="A13:E13"/>
    <mergeCell ref="A15:E15"/>
    <mergeCell ref="A1:E1"/>
    <mergeCell ref="A2:A3"/>
    <mergeCell ref="B2:D2"/>
    <mergeCell ref="E2:G2"/>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zoomScale="80" zoomScaleNormal="80" workbookViewId="0">
      <pane xSplit="2" ySplit="3" topLeftCell="C49" activePane="bottomRight" state="frozen"/>
      <selection activeCell="D16" sqref="D16"/>
      <selection pane="topRight" activeCell="D16" sqref="D16"/>
      <selection pane="bottomLeft" activeCell="D16" sqref="D16"/>
      <selection pane="bottomRight" activeCell="D16" sqref="D16"/>
    </sheetView>
  </sheetViews>
  <sheetFormatPr defaultColWidth="8.85546875" defaultRowHeight="15"/>
  <cols>
    <col min="1" max="1" width="8.85546875" style="333"/>
    <col min="2" max="2" width="37.7109375" style="333" customWidth="1"/>
    <col min="3" max="3" width="11" style="333" bestFit="1" customWidth="1"/>
    <col min="4" max="4" width="12.85546875" style="333" bestFit="1" customWidth="1"/>
    <col min="5" max="5" width="16.5703125" style="333" customWidth="1"/>
    <col min="6" max="6" width="13.5703125" style="333" bestFit="1" customWidth="1"/>
    <col min="7" max="7" width="12.42578125" style="333" bestFit="1" customWidth="1"/>
    <col min="8" max="8" width="17.5703125" style="333" customWidth="1"/>
    <col min="9" max="9" width="17" style="334" customWidth="1"/>
    <col min="10" max="10" width="15.85546875" style="334" bestFit="1" customWidth="1"/>
    <col min="11" max="13" width="13.7109375" style="333" bestFit="1" customWidth="1"/>
    <col min="14" max="14" width="18" style="333" bestFit="1" customWidth="1"/>
    <col min="15" max="15" width="21.42578125" style="333" bestFit="1" customWidth="1"/>
    <col min="16" max="16" width="15.85546875" style="333" bestFit="1" customWidth="1"/>
    <col min="17" max="17" width="17.42578125" style="333" bestFit="1" customWidth="1"/>
    <col min="18" max="18" width="13" style="333" bestFit="1" customWidth="1"/>
    <col min="19" max="19" width="13.7109375" style="333" bestFit="1" customWidth="1"/>
    <col min="20" max="20" width="18" style="333" bestFit="1" customWidth="1"/>
    <col min="21" max="16384" width="8.85546875" style="333"/>
  </cols>
  <sheetData>
    <row r="1" spans="1:17" s="335" customFormat="1">
      <c r="A1" s="373" t="s">
        <v>442</v>
      </c>
      <c r="I1" s="372"/>
      <c r="J1" s="372"/>
    </row>
    <row r="2" spans="1:17" s="335" customFormat="1">
      <c r="A2" s="1387" t="s">
        <v>441</v>
      </c>
      <c r="B2" s="1388" t="s">
        <v>440</v>
      </c>
      <c r="C2" s="1389" t="s">
        <v>0</v>
      </c>
      <c r="D2" s="1389"/>
      <c r="E2" s="1389"/>
      <c r="F2" s="1389"/>
      <c r="G2" s="1389"/>
      <c r="H2" s="1389"/>
      <c r="I2" s="1391" t="s">
        <v>1</v>
      </c>
      <c r="J2" s="1392"/>
      <c r="K2" s="1392"/>
      <c r="L2" s="1392"/>
      <c r="M2" s="1392"/>
      <c r="N2" s="1392"/>
      <c r="O2" s="371"/>
      <c r="P2" s="371"/>
      <c r="Q2" s="370"/>
    </row>
    <row r="3" spans="1:17" s="335" customFormat="1" ht="79.5" customHeight="1">
      <c r="A3" s="1387"/>
      <c r="B3" s="1388"/>
      <c r="C3" s="359" t="s">
        <v>439</v>
      </c>
      <c r="D3" s="359" t="s">
        <v>438</v>
      </c>
      <c r="E3" s="359" t="s">
        <v>434</v>
      </c>
      <c r="F3" s="359" t="s">
        <v>433</v>
      </c>
      <c r="G3" s="359" t="s">
        <v>432</v>
      </c>
      <c r="H3" s="359" t="s">
        <v>437</v>
      </c>
      <c r="I3" s="369" t="s">
        <v>436</v>
      </c>
      <c r="J3" s="369" t="s">
        <v>435</v>
      </c>
      <c r="K3" s="369" t="s">
        <v>434</v>
      </c>
      <c r="L3" s="368" t="s">
        <v>433</v>
      </c>
      <c r="M3" s="368" t="s">
        <v>432</v>
      </c>
      <c r="N3" s="368" t="s">
        <v>431</v>
      </c>
    </row>
    <row r="4" spans="1:17" s="335" customFormat="1">
      <c r="A4" s="367" t="s">
        <v>430</v>
      </c>
      <c r="B4" s="365" t="s">
        <v>429</v>
      </c>
      <c r="C4" s="366"/>
      <c r="D4" s="366"/>
      <c r="E4" s="365"/>
      <c r="F4" s="365"/>
      <c r="G4" s="365"/>
      <c r="H4" s="364"/>
      <c r="I4" s="363"/>
      <c r="J4" s="362"/>
      <c r="K4" s="361"/>
      <c r="L4" s="360"/>
      <c r="M4" s="360"/>
      <c r="N4" s="360"/>
    </row>
    <row r="5" spans="1:17">
      <c r="A5" s="359" t="s">
        <v>378</v>
      </c>
      <c r="B5" s="358" t="s">
        <v>363</v>
      </c>
      <c r="C5" s="357"/>
      <c r="D5" s="357"/>
      <c r="E5" s="357"/>
      <c r="F5" s="357"/>
      <c r="G5" s="357"/>
      <c r="H5" s="356"/>
      <c r="I5" s="355"/>
      <c r="J5" s="354"/>
      <c r="K5" s="353"/>
      <c r="L5" s="352"/>
      <c r="M5" s="352"/>
      <c r="N5" s="352"/>
    </row>
    <row r="6" spans="1:17">
      <c r="A6" s="342">
        <v>1</v>
      </c>
      <c r="B6" s="349" t="s">
        <v>428</v>
      </c>
      <c r="C6" s="339">
        <v>30</v>
      </c>
      <c r="D6" s="339">
        <v>560319</v>
      </c>
      <c r="E6" s="339">
        <v>4201907.4246813348</v>
      </c>
      <c r="F6" s="339">
        <v>4173345.0834554369</v>
      </c>
      <c r="G6" s="339">
        <v>28562.341225897551</v>
      </c>
      <c r="H6" s="340">
        <v>103071.31598150404</v>
      </c>
      <c r="I6" s="339">
        <v>33</v>
      </c>
      <c r="J6" s="339">
        <v>616496</v>
      </c>
      <c r="K6" s="339">
        <v>3233954.7658648924</v>
      </c>
      <c r="L6" s="339">
        <v>3206287.3814795464</v>
      </c>
      <c r="M6" s="339">
        <v>27667.38438534486</v>
      </c>
      <c r="N6" s="339">
        <v>134583.0004429</v>
      </c>
    </row>
    <row r="7" spans="1:17">
      <c r="A7" s="342">
        <v>2</v>
      </c>
      <c r="B7" s="349" t="s">
        <v>427</v>
      </c>
      <c r="C7" s="339">
        <v>37</v>
      </c>
      <c r="D7" s="339">
        <v>1753074</v>
      </c>
      <c r="E7" s="339">
        <v>3072449.7830646699</v>
      </c>
      <c r="F7" s="339">
        <v>3076026.2378710653</v>
      </c>
      <c r="G7" s="339">
        <v>-3576.4648063941363</v>
      </c>
      <c r="H7" s="340">
        <v>345903.46240886441</v>
      </c>
      <c r="I7" s="339">
        <v>37</v>
      </c>
      <c r="J7" s="339">
        <v>1757482</v>
      </c>
      <c r="K7" s="339">
        <v>1965081.2076645871</v>
      </c>
      <c r="L7" s="339">
        <v>1948838.5118637965</v>
      </c>
      <c r="M7" s="339">
        <v>16242.695800790625</v>
      </c>
      <c r="N7" s="339">
        <v>373212.25162939</v>
      </c>
    </row>
    <row r="8" spans="1:17">
      <c r="A8" s="342">
        <v>3</v>
      </c>
      <c r="B8" s="349" t="s">
        <v>426</v>
      </c>
      <c r="C8" s="339">
        <v>27</v>
      </c>
      <c r="D8" s="339">
        <v>618499</v>
      </c>
      <c r="E8" s="339">
        <v>227791.56208275299</v>
      </c>
      <c r="F8" s="339">
        <v>230311.59659730483</v>
      </c>
      <c r="G8" s="339">
        <v>-2520.0445145517451</v>
      </c>
      <c r="H8" s="340">
        <v>87948.449604039211</v>
      </c>
      <c r="I8" s="339">
        <v>26</v>
      </c>
      <c r="J8" s="339">
        <v>623263</v>
      </c>
      <c r="K8" s="339">
        <v>121800.89539121179</v>
      </c>
      <c r="L8" s="339">
        <v>123373.02312549966</v>
      </c>
      <c r="M8" s="339">
        <v>-1572.1277342878852</v>
      </c>
      <c r="N8" s="339">
        <v>88736.877900849999</v>
      </c>
    </row>
    <row r="9" spans="1:17">
      <c r="A9" s="342">
        <v>4</v>
      </c>
      <c r="B9" s="349" t="s">
        <v>425</v>
      </c>
      <c r="C9" s="339">
        <v>22</v>
      </c>
      <c r="D9" s="339">
        <v>1054564</v>
      </c>
      <c r="E9" s="339">
        <v>230949.95436529556</v>
      </c>
      <c r="F9" s="339">
        <v>252797.16232514166</v>
      </c>
      <c r="G9" s="339">
        <v>-21847.207959856121</v>
      </c>
      <c r="H9" s="340">
        <v>112744.66239969572</v>
      </c>
      <c r="I9" s="339">
        <v>22</v>
      </c>
      <c r="J9" s="339">
        <v>980104</v>
      </c>
      <c r="K9" s="339">
        <v>66304.620931386962</v>
      </c>
      <c r="L9" s="339">
        <v>88063.124479354447</v>
      </c>
      <c r="M9" s="339">
        <v>-21758.503547967524</v>
      </c>
      <c r="N9" s="339">
        <v>93462.246102999998</v>
      </c>
    </row>
    <row r="10" spans="1:17">
      <c r="A10" s="342">
        <v>5</v>
      </c>
      <c r="B10" s="349" t="s">
        <v>424</v>
      </c>
      <c r="C10" s="339">
        <v>20</v>
      </c>
      <c r="D10" s="339">
        <v>416283</v>
      </c>
      <c r="E10" s="339">
        <v>354414.07968220394</v>
      </c>
      <c r="F10" s="339">
        <v>334432.72010430496</v>
      </c>
      <c r="G10" s="339">
        <v>19981.359577899027</v>
      </c>
      <c r="H10" s="340">
        <v>114219.14901750568</v>
      </c>
      <c r="I10" s="339">
        <v>22</v>
      </c>
      <c r="J10" s="339">
        <v>420525</v>
      </c>
      <c r="K10" s="339">
        <v>162207.32975394145</v>
      </c>
      <c r="L10" s="339">
        <v>173399.21391554078</v>
      </c>
      <c r="M10" s="339">
        <v>-11191.884161599315</v>
      </c>
      <c r="N10" s="339">
        <v>105882.56357388</v>
      </c>
    </row>
    <row r="11" spans="1:17">
      <c r="A11" s="342">
        <v>6</v>
      </c>
      <c r="B11" s="349" t="s">
        <v>423</v>
      </c>
      <c r="C11" s="339">
        <v>25</v>
      </c>
      <c r="D11" s="339">
        <v>576126</v>
      </c>
      <c r="E11" s="339">
        <v>70188.346711677645</v>
      </c>
      <c r="F11" s="339">
        <v>100230.31417427406</v>
      </c>
      <c r="G11" s="339">
        <v>-30041.967462596403</v>
      </c>
      <c r="H11" s="340">
        <v>115856.34309135833</v>
      </c>
      <c r="I11" s="339">
        <v>26</v>
      </c>
      <c r="J11" s="339">
        <v>525948</v>
      </c>
      <c r="K11" s="339">
        <v>19556.543129391521</v>
      </c>
      <c r="L11" s="339">
        <v>42039.685151193175</v>
      </c>
      <c r="M11" s="339">
        <v>-22483.142021801654</v>
      </c>
      <c r="N11" s="339">
        <v>95272.328909689997</v>
      </c>
    </row>
    <row r="12" spans="1:17">
      <c r="A12" s="342">
        <v>7</v>
      </c>
      <c r="B12" s="349" t="s">
        <v>422</v>
      </c>
      <c r="C12" s="339">
        <v>16</v>
      </c>
      <c r="D12" s="339">
        <v>282861</v>
      </c>
      <c r="E12" s="339">
        <v>14398.885574286516</v>
      </c>
      <c r="F12" s="339">
        <v>12948.349754866334</v>
      </c>
      <c r="G12" s="339">
        <v>1450.5358194201813</v>
      </c>
      <c r="H12" s="340">
        <v>32983.462196013301</v>
      </c>
      <c r="I12" s="339">
        <v>15</v>
      </c>
      <c r="J12" s="339">
        <v>257213</v>
      </c>
      <c r="K12" s="339">
        <v>1905.0208168492329</v>
      </c>
      <c r="L12" s="339">
        <v>7389.7301700743319</v>
      </c>
      <c r="M12" s="339">
        <v>-5484.7093532251019</v>
      </c>
      <c r="N12" s="339">
        <v>27959.874713289999</v>
      </c>
    </row>
    <row r="13" spans="1:17">
      <c r="A13" s="342">
        <v>8</v>
      </c>
      <c r="B13" s="349" t="s">
        <v>421</v>
      </c>
      <c r="C13" s="339">
        <v>13</v>
      </c>
      <c r="D13" s="339">
        <v>115666</v>
      </c>
      <c r="E13" s="339">
        <v>7792.9038721176912</v>
      </c>
      <c r="F13" s="339">
        <v>8580.8537209260012</v>
      </c>
      <c r="G13" s="339">
        <v>-787.94984880830737</v>
      </c>
      <c r="H13" s="340">
        <v>10054.516997055549</v>
      </c>
      <c r="I13" s="339">
        <v>12</v>
      </c>
      <c r="J13" s="339">
        <v>107949</v>
      </c>
      <c r="K13" s="339">
        <v>471.87881130958624</v>
      </c>
      <c r="L13" s="339">
        <v>1687.5705942760001</v>
      </c>
      <c r="M13" s="339">
        <v>-1215.6917829664135</v>
      </c>
      <c r="N13" s="339">
        <v>8877.9328836200002</v>
      </c>
    </row>
    <row r="14" spans="1:17">
      <c r="A14" s="342">
        <v>9</v>
      </c>
      <c r="B14" s="349" t="s">
        <v>420</v>
      </c>
      <c r="C14" s="339">
        <v>2</v>
      </c>
      <c r="D14" s="339">
        <v>24559</v>
      </c>
      <c r="E14" s="339">
        <v>298.41337168699988</v>
      </c>
      <c r="F14" s="339">
        <v>412.40712025577812</v>
      </c>
      <c r="G14" s="339">
        <v>-113.99374856877824</v>
      </c>
      <c r="H14" s="340">
        <v>2523.489722334883</v>
      </c>
      <c r="I14" s="339">
        <v>3</v>
      </c>
      <c r="J14" s="339">
        <v>26248</v>
      </c>
      <c r="K14" s="339">
        <v>577.48170068899992</v>
      </c>
      <c r="L14" s="339">
        <v>209.40835845099997</v>
      </c>
      <c r="M14" s="339">
        <v>368.07334223799995</v>
      </c>
      <c r="N14" s="339">
        <v>2904.6995000000002</v>
      </c>
    </row>
    <row r="15" spans="1:17">
      <c r="A15" s="342">
        <v>10</v>
      </c>
      <c r="B15" s="349" t="s">
        <v>419</v>
      </c>
      <c r="C15" s="339">
        <v>25</v>
      </c>
      <c r="D15" s="339">
        <v>233672</v>
      </c>
      <c r="E15" s="339">
        <v>13439.990881683874</v>
      </c>
      <c r="F15" s="339">
        <v>15278.786411699244</v>
      </c>
      <c r="G15" s="339">
        <v>-1838.7955300153717</v>
      </c>
      <c r="H15" s="340">
        <v>25312.029601986666</v>
      </c>
      <c r="I15" s="339">
        <v>24</v>
      </c>
      <c r="J15" s="339">
        <v>217337</v>
      </c>
      <c r="K15" s="339">
        <v>2908.4565823319736</v>
      </c>
      <c r="L15" s="339">
        <v>6211.0479898263657</v>
      </c>
      <c r="M15" s="339">
        <v>-3302.5914074943926</v>
      </c>
      <c r="N15" s="339">
        <v>22144.965263800001</v>
      </c>
    </row>
    <row r="16" spans="1:17">
      <c r="A16" s="342">
        <v>11</v>
      </c>
      <c r="B16" s="349" t="s">
        <v>418</v>
      </c>
      <c r="C16" s="339">
        <v>21</v>
      </c>
      <c r="D16" s="339">
        <v>661554</v>
      </c>
      <c r="E16" s="339">
        <v>62033.573030129861</v>
      </c>
      <c r="F16" s="339">
        <v>99184.760399646562</v>
      </c>
      <c r="G16" s="339">
        <v>-37151.18736951668</v>
      </c>
      <c r="H16" s="340">
        <v>130073.36077217842</v>
      </c>
      <c r="I16" s="339">
        <v>21</v>
      </c>
      <c r="J16" s="339">
        <v>629312</v>
      </c>
      <c r="K16" s="339">
        <v>12894.13661816029</v>
      </c>
      <c r="L16" s="339">
        <v>33048.454339470714</v>
      </c>
      <c r="M16" s="339">
        <v>-20154.317721310435</v>
      </c>
      <c r="N16" s="339">
        <v>111714.86132700001</v>
      </c>
    </row>
    <row r="17" spans="1:14">
      <c r="A17" s="342">
        <v>12</v>
      </c>
      <c r="B17" s="349" t="s">
        <v>417</v>
      </c>
      <c r="C17" s="339">
        <v>15</v>
      </c>
      <c r="D17" s="339">
        <v>271688</v>
      </c>
      <c r="E17" s="339">
        <v>6476.1527500377806</v>
      </c>
      <c r="F17" s="339">
        <v>5908.9684199269004</v>
      </c>
      <c r="G17" s="339">
        <v>567.18433011088086</v>
      </c>
      <c r="H17" s="340">
        <v>27772.365001717026</v>
      </c>
      <c r="I17" s="339">
        <v>15</v>
      </c>
      <c r="J17" s="339">
        <v>255956</v>
      </c>
      <c r="K17" s="339">
        <v>1380.0746473102975</v>
      </c>
      <c r="L17" s="339">
        <v>4076.0833612029996</v>
      </c>
      <c r="M17" s="339">
        <v>-2696.0087138927024</v>
      </c>
      <c r="N17" s="339">
        <v>25534.667841670002</v>
      </c>
    </row>
    <row r="18" spans="1:14">
      <c r="A18" s="342">
        <v>13</v>
      </c>
      <c r="B18" s="349" t="s">
        <v>416</v>
      </c>
      <c r="C18" s="339">
        <v>22</v>
      </c>
      <c r="D18" s="339">
        <v>331836</v>
      </c>
      <c r="E18" s="339">
        <v>36998.113408362966</v>
      </c>
      <c r="F18" s="339">
        <v>67480.335266352005</v>
      </c>
      <c r="G18" s="339">
        <v>-30482.221857989021</v>
      </c>
      <c r="H18" s="340">
        <v>93383.346848393194</v>
      </c>
      <c r="I18" s="339">
        <v>23</v>
      </c>
      <c r="J18" s="339">
        <v>310655</v>
      </c>
      <c r="K18" s="339">
        <v>7693.0005945652902</v>
      </c>
      <c r="L18" s="339">
        <v>25744.027988760339</v>
      </c>
      <c r="M18" s="339">
        <v>-18051.027394195044</v>
      </c>
      <c r="N18" s="339">
        <v>76457.012932219994</v>
      </c>
    </row>
    <row r="19" spans="1:14">
      <c r="A19" s="342">
        <v>14</v>
      </c>
      <c r="B19" s="349" t="s">
        <v>415</v>
      </c>
      <c r="C19" s="339">
        <v>21</v>
      </c>
      <c r="D19" s="339">
        <v>178641</v>
      </c>
      <c r="E19" s="339">
        <v>9992.7467763317309</v>
      </c>
      <c r="F19" s="339">
        <v>11691.764096145602</v>
      </c>
      <c r="G19" s="339">
        <v>-1699.0173198138693</v>
      </c>
      <c r="H19" s="340">
        <v>15222.246259394407</v>
      </c>
      <c r="I19" s="339">
        <v>22</v>
      </c>
      <c r="J19" s="339">
        <v>170202</v>
      </c>
      <c r="K19" s="339">
        <v>2645.3249264138067</v>
      </c>
      <c r="L19" s="339">
        <v>2195.9516108559997</v>
      </c>
      <c r="M19" s="339">
        <v>449.37331555780673</v>
      </c>
      <c r="N19" s="339">
        <v>15899.3559379</v>
      </c>
    </row>
    <row r="20" spans="1:14">
      <c r="A20" s="342">
        <v>15</v>
      </c>
      <c r="B20" s="349" t="s">
        <v>414</v>
      </c>
      <c r="C20" s="339">
        <v>4</v>
      </c>
      <c r="D20" s="339">
        <v>44766</v>
      </c>
      <c r="E20" s="339">
        <v>551.15718260699998</v>
      </c>
      <c r="F20" s="339">
        <v>841.78870813699996</v>
      </c>
      <c r="G20" s="339">
        <v>-290.63152552999998</v>
      </c>
      <c r="H20" s="340">
        <v>1261.0202131107726</v>
      </c>
      <c r="I20" s="339">
        <v>5</v>
      </c>
      <c r="J20" s="339">
        <v>43302</v>
      </c>
      <c r="K20" s="339">
        <v>1181.6214641680001</v>
      </c>
      <c r="L20" s="339">
        <v>933.914186771</v>
      </c>
      <c r="M20" s="339">
        <v>247.70727739699998</v>
      </c>
      <c r="N20" s="339">
        <v>1521.9852013899999</v>
      </c>
    </row>
    <row r="21" spans="1:14">
      <c r="A21" s="342">
        <v>16</v>
      </c>
      <c r="B21" s="349" t="s">
        <v>413</v>
      </c>
      <c r="C21" s="339">
        <v>12</v>
      </c>
      <c r="D21" s="339">
        <v>262624</v>
      </c>
      <c r="E21" s="339">
        <v>114951.39380688425</v>
      </c>
      <c r="F21" s="339">
        <v>103517.67929646061</v>
      </c>
      <c r="G21" s="339">
        <v>11433.714510423659</v>
      </c>
      <c r="H21" s="340">
        <v>80631.805820900627</v>
      </c>
      <c r="I21" s="339">
        <v>12</v>
      </c>
      <c r="J21" s="339">
        <v>246784</v>
      </c>
      <c r="K21" s="339">
        <v>21651.655994815559</v>
      </c>
      <c r="L21" s="339">
        <v>43025.993371126002</v>
      </c>
      <c r="M21" s="339">
        <v>-21374.33737631045</v>
      </c>
      <c r="N21" s="339">
        <v>60637.725018980003</v>
      </c>
    </row>
    <row r="22" spans="1:14">
      <c r="A22" s="342"/>
      <c r="B22" s="346" t="s">
        <v>412</v>
      </c>
      <c r="C22" s="343">
        <v>312</v>
      </c>
      <c r="D22" s="343">
        <v>7386732</v>
      </c>
      <c r="E22" s="343">
        <v>8424634.4812420644</v>
      </c>
      <c r="F22" s="343">
        <v>8492988.8077219427</v>
      </c>
      <c r="G22" s="343">
        <v>-68354.346479889136</v>
      </c>
      <c r="H22" s="344">
        <v>1298961.0259360522</v>
      </c>
      <c r="I22" s="343">
        <v>318</v>
      </c>
      <c r="J22" s="343">
        <v>7188776</v>
      </c>
      <c r="K22" s="343">
        <v>5622214.014892024</v>
      </c>
      <c r="L22" s="343">
        <v>5706523.1219857475</v>
      </c>
      <c r="M22" s="343">
        <v>-84309.107093722647</v>
      </c>
      <c r="N22" s="343">
        <v>1244802.3491795801</v>
      </c>
    </row>
    <row r="23" spans="1:14">
      <c r="A23" s="342"/>
      <c r="B23" s="341"/>
      <c r="C23" s="339"/>
      <c r="D23" s="339"/>
      <c r="E23" s="339"/>
      <c r="F23" s="339"/>
      <c r="G23" s="339"/>
      <c r="H23" s="340"/>
      <c r="I23" s="339"/>
      <c r="J23" s="339"/>
      <c r="K23" s="339"/>
      <c r="L23" s="339"/>
      <c r="M23" s="339"/>
      <c r="N23" s="339"/>
    </row>
    <row r="24" spans="1:14">
      <c r="A24" s="350" t="s">
        <v>362</v>
      </c>
      <c r="B24" s="346" t="s">
        <v>361</v>
      </c>
      <c r="C24" s="339"/>
      <c r="D24" s="339"/>
      <c r="E24" s="339"/>
      <c r="F24" s="339"/>
      <c r="G24" s="339"/>
      <c r="H24" s="340"/>
      <c r="I24" s="339"/>
      <c r="J24" s="339"/>
      <c r="K24" s="339"/>
      <c r="L24" s="339"/>
      <c r="M24" s="339"/>
      <c r="N24" s="339"/>
    </row>
    <row r="25" spans="1:14">
      <c r="A25" s="342">
        <v>17</v>
      </c>
      <c r="B25" s="351" t="s">
        <v>411</v>
      </c>
      <c r="C25" s="339">
        <v>14</v>
      </c>
      <c r="D25" s="339">
        <v>3082531</v>
      </c>
      <c r="E25" s="339">
        <v>34234.150921548069</v>
      </c>
      <c r="F25" s="339">
        <v>6077.7933488830895</v>
      </c>
      <c r="G25" s="339">
        <v>28156.357572664976</v>
      </c>
      <c r="H25" s="340">
        <v>54932.244775610241</v>
      </c>
      <c r="I25" s="339">
        <v>15</v>
      </c>
      <c r="J25" s="339">
        <v>3676860</v>
      </c>
      <c r="K25" s="339">
        <v>10622.278977542039</v>
      </c>
      <c r="L25" s="339">
        <v>4516.0232317520604</v>
      </c>
      <c r="M25" s="339">
        <v>6106.2557457899766</v>
      </c>
      <c r="N25" s="339">
        <v>65285.790425259998</v>
      </c>
    </row>
    <row r="26" spans="1:14">
      <c r="A26" s="342">
        <v>18</v>
      </c>
      <c r="B26" s="351" t="s">
        <v>410</v>
      </c>
      <c r="C26" s="339">
        <v>31</v>
      </c>
      <c r="D26" s="339">
        <v>12444858</v>
      </c>
      <c r="E26" s="339">
        <v>49719.837749833459</v>
      </c>
      <c r="F26" s="339">
        <v>36201.414036532311</v>
      </c>
      <c r="G26" s="339">
        <v>13518.423713301143</v>
      </c>
      <c r="H26" s="340">
        <v>226190.65882378205</v>
      </c>
      <c r="I26" s="339">
        <v>31</v>
      </c>
      <c r="J26" s="339">
        <v>12888577</v>
      </c>
      <c r="K26" s="339">
        <v>25368.775548267022</v>
      </c>
      <c r="L26" s="339">
        <v>17911.777783348451</v>
      </c>
      <c r="M26" s="339">
        <v>7456.9977649185621</v>
      </c>
      <c r="N26" s="339">
        <v>244691.07129801999</v>
      </c>
    </row>
    <row r="27" spans="1:14">
      <c r="A27" s="342">
        <v>19</v>
      </c>
      <c r="B27" s="351" t="s">
        <v>409</v>
      </c>
      <c r="C27" s="339">
        <v>27</v>
      </c>
      <c r="D27" s="339">
        <v>6729990</v>
      </c>
      <c r="E27" s="339">
        <v>30934.796973458284</v>
      </c>
      <c r="F27" s="339">
        <v>16200.486759823089</v>
      </c>
      <c r="G27" s="339">
        <v>14734.310213635197</v>
      </c>
      <c r="H27" s="340">
        <v>110143.11748357932</v>
      </c>
      <c r="I27" s="339">
        <v>27</v>
      </c>
      <c r="J27" s="339">
        <v>7430902</v>
      </c>
      <c r="K27" s="339">
        <v>19622.971798105038</v>
      </c>
      <c r="L27" s="339">
        <v>8355.7490707497891</v>
      </c>
      <c r="M27" s="339">
        <v>11267.222727355254</v>
      </c>
      <c r="N27" s="339">
        <v>126797.18422071</v>
      </c>
    </row>
    <row r="28" spans="1:14">
      <c r="A28" s="342">
        <v>20</v>
      </c>
      <c r="B28" s="351" t="s">
        <v>408</v>
      </c>
      <c r="C28" s="339">
        <v>26</v>
      </c>
      <c r="D28" s="339">
        <v>8705192</v>
      </c>
      <c r="E28" s="339">
        <v>41520.378876213668</v>
      </c>
      <c r="F28" s="339">
        <v>25211.56149834703</v>
      </c>
      <c r="G28" s="339">
        <v>16308.817377866631</v>
      </c>
      <c r="H28" s="340">
        <v>159928.03118272263</v>
      </c>
      <c r="I28" s="339">
        <v>28</v>
      </c>
      <c r="J28" s="339">
        <v>9825553</v>
      </c>
      <c r="K28" s="339">
        <v>23243.494576938087</v>
      </c>
      <c r="L28" s="339">
        <v>11750.041538055222</v>
      </c>
      <c r="M28" s="339">
        <v>11493.453038882863</v>
      </c>
      <c r="N28" s="339">
        <v>182767.48388119001</v>
      </c>
    </row>
    <row r="29" spans="1:14">
      <c r="A29" s="342">
        <v>21</v>
      </c>
      <c r="B29" s="351" t="s">
        <v>407</v>
      </c>
      <c r="C29" s="339">
        <v>24</v>
      </c>
      <c r="D29" s="339">
        <v>7870459</v>
      </c>
      <c r="E29" s="339">
        <v>32427.131644519468</v>
      </c>
      <c r="F29" s="339">
        <v>22311.344772825243</v>
      </c>
      <c r="G29" s="339">
        <v>10115.776871694225</v>
      </c>
      <c r="H29" s="340">
        <v>106857.28950986583</v>
      </c>
      <c r="I29" s="339">
        <v>24</v>
      </c>
      <c r="J29" s="339">
        <v>9503255</v>
      </c>
      <c r="K29" s="339">
        <v>20387.787568488653</v>
      </c>
      <c r="L29" s="339">
        <v>8839.2831791245499</v>
      </c>
      <c r="M29" s="339">
        <v>11548.504389364107</v>
      </c>
      <c r="N29" s="339">
        <v>126095.84443795</v>
      </c>
    </row>
    <row r="30" spans="1:14">
      <c r="A30" s="342">
        <v>22</v>
      </c>
      <c r="B30" s="351" t="s">
        <v>406</v>
      </c>
      <c r="C30" s="339">
        <v>8</v>
      </c>
      <c r="D30" s="339">
        <v>567533</v>
      </c>
      <c r="E30" s="339">
        <v>2425.8058784820996</v>
      </c>
      <c r="F30" s="339">
        <v>1282.0876154619768</v>
      </c>
      <c r="G30" s="339">
        <v>1143.7182630201225</v>
      </c>
      <c r="H30" s="340">
        <v>9818.9431666311702</v>
      </c>
      <c r="I30" s="339">
        <v>8</v>
      </c>
      <c r="J30" s="339">
        <v>591282</v>
      </c>
      <c r="K30" s="339">
        <v>967.88931465600012</v>
      </c>
      <c r="L30" s="339">
        <v>727.78957951270399</v>
      </c>
      <c r="M30" s="339">
        <v>240.09973514329624</v>
      </c>
      <c r="N30" s="339">
        <v>10294.35437469</v>
      </c>
    </row>
    <row r="31" spans="1:14">
      <c r="A31" s="342">
        <v>23</v>
      </c>
      <c r="B31" s="351" t="s">
        <v>405</v>
      </c>
      <c r="C31" s="339">
        <v>22</v>
      </c>
      <c r="D31" s="339">
        <v>4022810</v>
      </c>
      <c r="E31" s="339">
        <v>14699.177836843039</v>
      </c>
      <c r="F31" s="339">
        <v>14726.708934778015</v>
      </c>
      <c r="G31" s="339">
        <v>-27.53109793497724</v>
      </c>
      <c r="H31" s="340">
        <v>78773.525217624163</v>
      </c>
      <c r="I31" s="339">
        <v>22</v>
      </c>
      <c r="J31" s="339">
        <v>4349373</v>
      </c>
      <c r="K31" s="339">
        <v>9400.2079034941034</v>
      </c>
      <c r="L31" s="339">
        <v>4948.5696833116072</v>
      </c>
      <c r="M31" s="339">
        <v>4451.6382201824972</v>
      </c>
      <c r="N31" s="339">
        <v>88992.366442979997</v>
      </c>
    </row>
    <row r="32" spans="1:14">
      <c r="A32" s="342">
        <v>24</v>
      </c>
      <c r="B32" s="351" t="s">
        <v>404</v>
      </c>
      <c r="C32" s="339">
        <v>26</v>
      </c>
      <c r="D32" s="339">
        <v>5067076</v>
      </c>
      <c r="E32" s="339">
        <v>32718.979333683419</v>
      </c>
      <c r="F32" s="339">
        <v>16720.993325544572</v>
      </c>
      <c r="G32" s="339">
        <v>15997.986008138845</v>
      </c>
      <c r="H32" s="340">
        <v>96710.251465738533</v>
      </c>
      <c r="I32" s="339">
        <v>27</v>
      </c>
      <c r="J32" s="339">
        <v>5338157</v>
      </c>
      <c r="K32" s="339">
        <v>14294.261529924497</v>
      </c>
      <c r="L32" s="339">
        <v>8160.0084910191872</v>
      </c>
      <c r="M32" s="339">
        <v>6134.2530389053099</v>
      </c>
      <c r="N32" s="339">
        <v>105641.12322157</v>
      </c>
    </row>
    <row r="33" spans="1:14">
      <c r="A33" s="342">
        <v>25</v>
      </c>
      <c r="B33" s="351" t="s">
        <v>403</v>
      </c>
      <c r="C33" s="339">
        <v>117</v>
      </c>
      <c r="D33" s="339">
        <v>11894913</v>
      </c>
      <c r="E33" s="339">
        <v>68251.8484984893</v>
      </c>
      <c r="F33" s="339">
        <v>41123.357494312324</v>
      </c>
      <c r="G33" s="339">
        <v>27128.491004176976</v>
      </c>
      <c r="H33" s="340">
        <v>148830.47316170359</v>
      </c>
      <c r="I33" s="339">
        <v>123</v>
      </c>
      <c r="J33" s="339">
        <v>12714127</v>
      </c>
      <c r="K33" s="339">
        <v>36045.757495518003</v>
      </c>
      <c r="L33" s="339">
        <v>22178.901510689397</v>
      </c>
      <c r="M33" s="339">
        <v>13866.855984828602</v>
      </c>
      <c r="N33" s="339">
        <v>167805.23684929</v>
      </c>
    </row>
    <row r="34" spans="1:14">
      <c r="A34" s="342">
        <v>26</v>
      </c>
      <c r="B34" s="351" t="s">
        <v>370</v>
      </c>
      <c r="C34" s="339">
        <v>39</v>
      </c>
      <c r="D34" s="339">
        <v>13896408</v>
      </c>
      <c r="E34" s="339">
        <v>21134.928034322893</v>
      </c>
      <c r="F34" s="339">
        <v>19683.303263182817</v>
      </c>
      <c r="G34" s="339">
        <v>1451.6147711400743</v>
      </c>
      <c r="H34" s="340">
        <v>147840.96646965598</v>
      </c>
      <c r="I34" s="339">
        <v>40</v>
      </c>
      <c r="J34" s="339">
        <v>14429533</v>
      </c>
      <c r="K34" s="339">
        <v>10783.136684051749</v>
      </c>
      <c r="L34" s="339">
        <v>8430.1024379931005</v>
      </c>
      <c r="M34" s="339">
        <v>2353.0342460586498</v>
      </c>
      <c r="N34" s="339">
        <v>155114.69124359</v>
      </c>
    </row>
    <row r="35" spans="1:14">
      <c r="A35" s="342">
        <v>27</v>
      </c>
      <c r="B35" s="351" t="s">
        <v>402</v>
      </c>
      <c r="C35" s="339">
        <v>31</v>
      </c>
      <c r="D35" s="339">
        <v>11648458</v>
      </c>
      <c r="E35" s="339">
        <v>72967.711090566401</v>
      </c>
      <c r="F35" s="339">
        <v>37090.827973694999</v>
      </c>
      <c r="G35" s="339">
        <v>35876.883116871395</v>
      </c>
      <c r="H35" s="340">
        <v>225430.26889062874</v>
      </c>
      <c r="I35" s="339">
        <v>34</v>
      </c>
      <c r="J35" s="339">
        <v>12486070</v>
      </c>
      <c r="K35" s="339">
        <v>32637.778989432321</v>
      </c>
      <c r="L35" s="339">
        <v>19130.5877749014</v>
      </c>
      <c r="M35" s="339">
        <v>13507.191214530929</v>
      </c>
      <c r="N35" s="339">
        <v>248853.10073929001</v>
      </c>
    </row>
    <row r="36" spans="1:14">
      <c r="A36" s="342"/>
      <c r="B36" s="346" t="s">
        <v>401</v>
      </c>
      <c r="C36" s="339">
        <v>365</v>
      </c>
      <c r="D36" s="339">
        <v>85930228</v>
      </c>
      <c r="E36" s="339">
        <v>401034.74683796015</v>
      </c>
      <c r="F36" s="339">
        <v>236629.87902338547</v>
      </c>
      <c r="G36" s="339">
        <v>164404.8478145746</v>
      </c>
      <c r="H36" s="340">
        <v>1365455.7701475422</v>
      </c>
      <c r="I36" s="339">
        <v>379</v>
      </c>
      <c r="J36" s="339">
        <v>93233689</v>
      </c>
      <c r="K36" s="339">
        <v>203374.34038641752</v>
      </c>
      <c r="L36" s="339">
        <v>114948.83428045746</v>
      </c>
      <c r="M36" s="339">
        <v>88425.506105960056</v>
      </c>
      <c r="N36" s="339">
        <v>1522338.2471345402</v>
      </c>
    </row>
    <row r="37" spans="1:14">
      <c r="A37" s="342"/>
      <c r="B37" s="341"/>
      <c r="C37" s="339"/>
      <c r="D37" s="339"/>
      <c r="E37" s="339"/>
      <c r="F37" s="339"/>
      <c r="G37" s="339"/>
      <c r="H37" s="340"/>
      <c r="I37" s="339"/>
      <c r="J37" s="339"/>
      <c r="K37" s="339"/>
      <c r="L37" s="339"/>
      <c r="M37" s="339"/>
      <c r="N37" s="339"/>
    </row>
    <row r="38" spans="1:14">
      <c r="A38" s="350" t="s">
        <v>360</v>
      </c>
      <c r="B38" s="346" t="s">
        <v>400</v>
      </c>
      <c r="C38" s="339"/>
      <c r="D38" s="339"/>
      <c r="E38" s="339"/>
      <c r="F38" s="339"/>
      <c r="G38" s="339"/>
      <c r="H38" s="340"/>
      <c r="I38" s="339"/>
      <c r="J38" s="339"/>
      <c r="K38" s="339"/>
      <c r="L38" s="339"/>
      <c r="M38" s="339"/>
      <c r="N38" s="339"/>
    </row>
    <row r="39" spans="1:14">
      <c r="A39" s="342">
        <v>28</v>
      </c>
      <c r="B39" s="351" t="s">
        <v>399</v>
      </c>
      <c r="C39" s="339">
        <v>21</v>
      </c>
      <c r="D39" s="339">
        <v>504505</v>
      </c>
      <c r="E39" s="339">
        <v>9589.8836142312175</v>
      </c>
      <c r="F39" s="339">
        <v>4959.6870710892872</v>
      </c>
      <c r="G39" s="339">
        <v>4630.1965431419312</v>
      </c>
      <c r="H39" s="340">
        <v>21073.643160429823</v>
      </c>
      <c r="I39" s="339">
        <v>21</v>
      </c>
      <c r="J39" s="339">
        <v>517512</v>
      </c>
      <c r="K39" s="339">
        <v>3289.3461732367509</v>
      </c>
      <c r="L39" s="339">
        <v>2423.3988839681688</v>
      </c>
      <c r="M39" s="339">
        <v>865.94728926858238</v>
      </c>
      <c r="N39" s="339">
        <v>22585.57944388</v>
      </c>
    </row>
    <row r="40" spans="1:14" ht="30">
      <c r="A40" s="342">
        <v>29</v>
      </c>
      <c r="B40" s="351" t="s">
        <v>398</v>
      </c>
      <c r="C40" s="339">
        <v>32</v>
      </c>
      <c r="D40" s="339">
        <v>5050651</v>
      </c>
      <c r="E40" s="339">
        <v>31896.637188260123</v>
      </c>
      <c r="F40" s="339">
        <v>28474.407153770164</v>
      </c>
      <c r="G40" s="339">
        <v>3422.2300344899604</v>
      </c>
      <c r="H40" s="340">
        <v>148518.68826714245</v>
      </c>
      <c r="I40" s="339">
        <v>32</v>
      </c>
      <c r="J40" s="339">
        <v>5266180</v>
      </c>
      <c r="K40" s="339">
        <v>17344.095258901558</v>
      </c>
      <c r="L40" s="339">
        <v>11694.767811066775</v>
      </c>
      <c r="M40" s="339">
        <v>5649.3274478347803</v>
      </c>
      <c r="N40" s="339">
        <v>158811.98851304999</v>
      </c>
    </row>
    <row r="41" spans="1:14" ht="30">
      <c r="A41" s="342">
        <v>30</v>
      </c>
      <c r="B41" s="351" t="s">
        <v>397</v>
      </c>
      <c r="C41" s="339">
        <v>25</v>
      </c>
      <c r="D41" s="339">
        <v>4245466</v>
      </c>
      <c r="E41" s="339">
        <v>83995.978104833819</v>
      </c>
      <c r="F41" s="339">
        <v>26998.661940039332</v>
      </c>
      <c r="G41" s="339">
        <v>56997.316164804455</v>
      </c>
      <c r="H41" s="340">
        <v>178862.66073650969</v>
      </c>
      <c r="I41" s="339">
        <v>27</v>
      </c>
      <c r="J41" s="339">
        <v>4450929</v>
      </c>
      <c r="K41" s="339">
        <v>25077.952599068412</v>
      </c>
      <c r="L41" s="339">
        <v>18011.814612482391</v>
      </c>
      <c r="M41" s="339">
        <v>7066.1379865860181</v>
      </c>
      <c r="N41" s="339">
        <v>194577.93480655001</v>
      </c>
    </row>
    <row r="42" spans="1:14">
      <c r="A42" s="342">
        <v>31</v>
      </c>
      <c r="B42" s="351" t="s">
        <v>396</v>
      </c>
      <c r="C42" s="339">
        <v>10</v>
      </c>
      <c r="D42" s="339">
        <v>795488</v>
      </c>
      <c r="E42" s="339">
        <v>5798.7655610184038</v>
      </c>
      <c r="F42" s="339">
        <v>4300.5207990082235</v>
      </c>
      <c r="G42" s="339">
        <v>1498.24476201018</v>
      </c>
      <c r="H42" s="340">
        <v>19582.47600212496</v>
      </c>
      <c r="I42" s="339">
        <v>9</v>
      </c>
      <c r="J42" s="339">
        <v>847730</v>
      </c>
      <c r="K42" s="339">
        <v>3054.0104480450004</v>
      </c>
      <c r="L42" s="339">
        <v>1946.306539524948</v>
      </c>
      <c r="M42" s="339">
        <v>1107.7039085200522</v>
      </c>
      <c r="N42" s="339">
        <v>21698.8280758</v>
      </c>
    </row>
    <row r="43" spans="1:14">
      <c r="A43" s="342">
        <v>32</v>
      </c>
      <c r="B43" s="351" t="s">
        <v>395</v>
      </c>
      <c r="C43" s="339">
        <v>25</v>
      </c>
      <c r="D43" s="339">
        <v>499685</v>
      </c>
      <c r="E43" s="339">
        <v>122159.11909202491</v>
      </c>
      <c r="F43" s="339">
        <v>99403.090747462425</v>
      </c>
      <c r="G43" s="339">
        <v>22756.038344562501</v>
      </c>
      <c r="H43" s="340">
        <v>95216.570856424194</v>
      </c>
      <c r="I43" s="339">
        <v>26</v>
      </c>
      <c r="J43" s="339">
        <v>483889</v>
      </c>
      <c r="K43" s="339">
        <v>39015.155566859205</v>
      </c>
      <c r="L43" s="339">
        <v>60956.793647230006</v>
      </c>
      <c r="M43" s="339">
        <v>-21941.638080370805</v>
      </c>
      <c r="N43" s="339">
        <v>75883.882070919994</v>
      </c>
    </row>
    <row r="44" spans="1:14">
      <c r="A44" s="342">
        <v>33</v>
      </c>
      <c r="B44" s="351" t="s">
        <v>394</v>
      </c>
      <c r="C44" s="339">
        <v>22</v>
      </c>
      <c r="D44" s="339">
        <v>354715</v>
      </c>
      <c r="E44" s="339">
        <v>13126.478304623159</v>
      </c>
      <c r="F44" s="339">
        <v>7210.2249563141413</v>
      </c>
      <c r="G44" s="339">
        <v>5916.2533483090247</v>
      </c>
      <c r="H44" s="340">
        <v>16664.064130478466</v>
      </c>
      <c r="I44" s="339">
        <v>22</v>
      </c>
      <c r="J44" s="339">
        <v>365445</v>
      </c>
      <c r="K44" s="339">
        <v>4190.6516630584201</v>
      </c>
      <c r="L44" s="339">
        <v>4109.3694487878283</v>
      </c>
      <c r="M44" s="339">
        <v>81.282214270592874</v>
      </c>
      <c r="N44" s="339">
        <v>17129.571751179999</v>
      </c>
    </row>
    <row r="45" spans="1:14">
      <c r="A45" s="342"/>
      <c r="B45" s="346" t="s">
        <v>393</v>
      </c>
      <c r="C45" s="343">
        <v>135</v>
      </c>
      <c r="D45" s="343">
        <v>11450510</v>
      </c>
      <c r="E45" s="343">
        <v>266566.86186499166</v>
      </c>
      <c r="F45" s="343">
        <v>171346.59266768355</v>
      </c>
      <c r="G45" s="343">
        <v>95220.279197318057</v>
      </c>
      <c r="H45" s="344">
        <v>479918.10315310961</v>
      </c>
      <c r="I45" s="343">
        <v>137</v>
      </c>
      <c r="J45" s="343">
        <v>11931685</v>
      </c>
      <c r="K45" s="343">
        <v>91971.211709169351</v>
      </c>
      <c r="L45" s="339">
        <v>99142.450943060103</v>
      </c>
      <c r="M45" s="339">
        <v>-7171.2392338907775</v>
      </c>
      <c r="N45" s="339">
        <v>490687.78466137999</v>
      </c>
    </row>
    <row r="46" spans="1:14">
      <c r="A46" s="342"/>
      <c r="B46" s="341"/>
      <c r="C46" s="339"/>
      <c r="D46" s="339"/>
      <c r="E46" s="339"/>
      <c r="F46" s="339"/>
      <c r="G46" s="339"/>
      <c r="H46" s="340"/>
      <c r="I46" s="339"/>
      <c r="J46" s="339"/>
      <c r="K46" s="339"/>
      <c r="L46" s="339"/>
      <c r="M46" s="339"/>
      <c r="N46" s="339"/>
    </row>
    <row r="47" spans="1:14">
      <c r="A47" s="350" t="s">
        <v>392</v>
      </c>
      <c r="B47" s="346" t="s">
        <v>391</v>
      </c>
      <c r="C47" s="339"/>
      <c r="D47" s="339"/>
      <c r="E47" s="339"/>
      <c r="F47" s="339"/>
      <c r="G47" s="339"/>
      <c r="H47" s="340"/>
      <c r="I47" s="339"/>
      <c r="J47" s="339"/>
      <c r="K47" s="339"/>
      <c r="L47" s="339"/>
      <c r="M47" s="339"/>
      <c r="N47" s="339"/>
    </row>
    <row r="48" spans="1:14">
      <c r="A48" s="342">
        <v>34</v>
      </c>
      <c r="B48" s="351" t="s">
        <v>390</v>
      </c>
      <c r="C48" s="339">
        <v>25</v>
      </c>
      <c r="D48" s="339">
        <v>2684311</v>
      </c>
      <c r="E48" s="339">
        <v>2338.6553341359968</v>
      </c>
      <c r="F48" s="339">
        <v>1581.2515796068587</v>
      </c>
      <c r="G48" s="339">
        <v>757.40375452913838</v>
      </c>
      <c r="H48" s="340">
        <v>16405.532726651512</v>
      </c>
      <c r="I48" s="339">
        <v>26</v>
      </c>
      <c r="J48" s="339">
        <v>2725635</v>
      </c>
      <c r="K48" s="339">
        <v>1348.0240615479986</v>
      </c>
      <c r="L48" s="339">
        <v>736.09334482728514</v>
      </c>
      <c r="M48" s="339">
        <v>611.93071672071358</v>
      </c>
      <c r="N48" s="339">
        <v>17821.187672290002</v>
      </c>
    </row>
    <row r="49" spans="1:14">
      <c r="A49" s="342">
        <v>35</v>
      </c>
      <c r="B49" s="351" t="s">
        <v>389</v>
      </c>
      <c r="C49" s="339">
        <v>10</v>
      </c>
      <c r="D49" s="339">
        <v>2894434</v>
      </c>
      <c r="E49" s="339">
        <v>1061.2741119560001</v>
      </c>
      <c r="F49" s="339">
        <v>554.14229801200008</v>
      </c>
      <c r="G49" s="339">
        <v>507.13181394399993</v>
      </c>
      <c r="H49" s="340">
        <v>13131.235289600159</v>
      </c>
      <c r="I49" s="339">
        <v>10</v>
      </c>
      <c r="J49" s="339">
        <v>2909230</v>
      </c>
      <c r="K49" s="339">
        <v>669.05069703999993</v>
      </c>
      <c r="L49" s="339">
        <v>282.87815714099997</v>
      </c>
      <c r="M49" s="339">
        <v>386.17253989899996</v>
      </c>
      <c r="N49" s="339">
        <v>14115.9829868</v>
      </c>
    </row>
    <row r="50" spans="1:14">
      <c r="A50" s="342"/>
      <c r="B50" s="346" t="s">
        <v>388</v>
      </c>
      <c r="C50" s="343">
        <v>35</v>
      </c>
      <c r="D50" s="343">
        <v>5578745</v>
      </c>
      <c r="E50" s="343">
        <v>3399.9294460919969</v>
      </c>
      <c r="F50" s="343">
        <v>2135.3938776188588</v>
      </c>
      <c r="G50" s="343">
        <v>1264.5355684731383</v>
      </c>
      <c r="H50" s="344">
        <v>29536.76801625167</v>
      </c>
      <c r="I50" s="343">
        <v>36</v>
      </c>
      <c r="J50" s="343">
        <v>5634865</v>
      </c>
      <c r="K50" s="343">
        <v>2017.0747585879985</v>
      </c>
      <c r="L50" s="339">
        <v>1018.9715019682851</v>
      </c>
      <c r="M50" s="339">
        <v>998.10325661971365</v>
      </c>
      <c r="N50" s="339">
        <v>31937.170659089999</v>
      </c>
    </row>
    <row r="51" spans="1:14">
      <c r="A51" s="342"/>
      <c r="B51" s="341"/>
      <c r="C51" s="339"/>
      <c r="D51" s="339"/>
      <c r="E51" s="339"/>
      <c r="F51" s="339"/>
      <c r="G51" s="339"/>
      <c r="H51" s="340"/>
      <c r="I51" s="339"/>
      <c r="J51" s="339"/>
      <c r="K51" s="339"/>
      <c r="L51" s="339"/>
      <c r="M51" s="339"/>
      <c r="N51" s="339"/>
    </row>
    <row r="52" spans="1:14">
      <c r="A52" s="350" t="s">
        <v>387</v>
      </c>
      <c r="B52" s="346" t="s">
        <v>359</v>
      </c>
      <c r="C52" s="339"/>
      <c r="D52" s="339"/>
      <c r="E52" s="339"/>
      <c r="F52" s="339"/>
      <c r="G52" s="339"/>
      <c r="H52" s="340"/>
      <c r="I52" s="339"/>
      <c r="J52" s="339"/>
      <c r="K52" s="339"/>
      <c r="L52" s="339"/>
      <c r="M52" s="339"/>
      <c r="N52" s="339"/>
    </row>
    <row r="53" spans="1:14">
      <c r="A53" s="342">
        <v>36</v>
      </c>
      <c r="B53" s="349" t="s">
        <v>386</v>
      </c>
      <c r="C53" s="339">
        <v>93</v>
      </c>
      <c r="D53" s="339">
        <v>2469089</v>
      </c>
      <c r="E53" s="339">
        <v>55917.401733357532</v>
      </c>
      <c r="F53" s="339">
        <v>11147.099271620327</v>
      </c>
      <c r="G53" s="339">
        <v>44770.312461737201</v>
      </c>
      <c r="H53" s="340">
        <v>68675.73366935263</v>
      </c>
      <c r="I53" s="339">
        <v>126</v>
      </c>
      <c r="J53" s="339">
        <v>2998216</v>
      </c>
      <c r="K53" s="339">
        <v>55284.555821260474</v>
      </c>
      <c r="L53" s="339">
        <v>14237.938342867197</v>
      </c>
      <c r="M53" s="339">
        <v>41046.61747839328</v>
      </c>
      <c r="N53" s="339">
        <v>112603.20329506999</v>
      </c>
    </row>
    <row r="54" spans="1:14">
      <c r="A54" s="342">
        <v>37</v>
      </c>
      <c r="B54" s="349" t="s">
        <v>385</v>
      </c>
      <c r="C54" s="339">
        <v>11</v>
      </c>
      <c r="D54" s="339">
        <v>4241840</v>
      </c>
      <c r="E54" s="339">
        <v>4975.8459720599994</v>
      </c>
      <c r="F54" s="339">
        <v>2435.230779175452</v>
      </c>
      <c r="G54" s="339">
        <v>2540.6151928845475</v>
      </c>
      <c r="H54" s="340">
        <v>19280.88890840497</v>
      </c>
      <c r="I54" s="339">
        <v>11</v>
      </c>
      <c r="J54" s="339">
        <v>4679130</v>
      </c>
      <c r="K54" s="339">
        <v>2639.0649566100001</v>
      </c>
      <c r="L54" s="339">
        <v>1217.7416529286411</v>
      </c>
      <c r="M54" s="339">
        <v>1421.323303681359</v>
      </c>
      <c r="N54" s="339">
        <v>19881.723068480002</v>
      </c>
    </row>
    <row r="55" spans="1:14">
      <c r="A55" s="342">
        <v>38</v>
      </c>
      <c r="B55" s="349" t="s">
        <v>384</v>
      </c>
      <c r="C55" s="339">
        <v>124</v>
      </c>
      <c r="D55" s="339">
        <v>10541730</v>
      </c>
      <c r="E55" s="339">
        <v>139616.10560208157</v>
      </c>
      <c r="F55" s="339">
        <v>58766.734531716036</v>
      </c>
      <c r="G55" s="339">
        <v>80849.371070365567</v>
      </c>
      <c r="H55" s="340">
        <v>411362.40884253057</v>
      </c>
      <c r="I55" s="339">
        <v>143</v>
      </c>
      <c r="J55" s="339">
        <v>11668143</v>
      </c>
      <c r="K55" s="339">
        <v>82415.723785505994</v>
      </c>
      <c r="L55" s="339">
        <v>31634.437559372021</v>
      </c>
      <c r="M55" s="339">
        <v>50781.286226133976</v>
      </c>
      <c r="N55" s="339">
        <v>482654.61884571001</v>
      </c>
    </row>
    <row r="56" spans="1:14">
      <c r="A56" s="342">
        <v>39</v>
      </c>
      <c r="B56" s="349" t="s">
        <v>383</v>
      </c>
      <c r="C56" s="339">
        <v>45</v>
      </c>
      <c r="D56" s="339">
        <v>1254895</v>
      </c>
      <c r="E56" s="339">
        <v>15035.833834453095</v>
      </c>
      <c r="F56" s="339">
        <v>4361.9372485021986</v>
      </c>
      <c r="G56" s="339">
        <v>10673.896585950893</v>
      </c>
      <c r="H56" s="340">
        <v>22609.185769324682</v>
      </c>
      <c r="I56" s="339">
        <v>48</v>
      </c>
      <c r="J56" s="339">
        <v>1254452</v>
      </c>
      <c r="K56" s="339">
        <v>3597.1190107759526</v>
      </c>
      <c r="L56" s="339">
        <v>2396.5597560637661</v>
      </c>
      <c r="M56" s="339">
        <v>1200.5592547121862</v>
      </c>
      <c r="N56" s="339">
        <v>19834.611200840001</v>
      </c>
    </row>
    <row r="57" spans="1:14">
      <c r="A57" s="342"/>
      <c r="B57" s="346" t="s">
        <v>382</v>
      </c>
      <c r="C57" s="343">
        <v>273</v>
      </c>
      <c r="D57" s="343">
        <v>18507554</v>
      </c>
      <c r="E57" s="343">
        <v>215545.18714195222</v>
      </c>
      <c r="F57" s="343">
        <v>76711.001831014015</v>
      </c>
      <c r="G57" s="343">
        <v>138834.1953109382</v>
      </c>
      <c r="H57" s="344">
        <v>521928.2171896128</v>
      </c>
      <c r="I57" s="339">
        <v>328</v>
      </c>
      <c r="J57" s="339">
        <v>20599941</v>
      </c>
      <c r="K57" s="339">
        <v>143936.46357415241</v>
      </c>
      <c r="L57" s="339">
        <v>49486.677311231622</v>
      </c>
      <c r="M57" s="339">
        <v>94449.786262920796</v>
      </c>
      <c r="N57" s="339">
        <v>634974.15641009994</v>
      </c>
    </row>
    <row r="58" spans="1:14">
      <c r="A58" s="342"/>
      <c r="B58" s="341"/>
      <c r="C58" s="339"/>
      <c r="D58" s="339"/>
      <c r="E58" s="339"/>
      <c r="F58" s="339"/>
      <c r="G58" s="339"/>
      <c r="H58" s="340"/>
      <c r="I58" s="339"/>
      <c r="J58" s="339"/>
      <c r="K58" s="339"/>
      <c r="L58" s="339"/>
      <c r="M58" s="339"/>
      <c r="N58" s="339"/>
    </row>
    <row r="59" spans="1:14">
      <c r="A59" s="342"/>
      <c r="B59" s="346" t="s">
        <v>381</v>
      </c>
      <c r="C59" s="343">
        <v>1120</v>
      </c>
      <c r="D59" s="343">
        <v>128853769</v>
      </c>
      <c r="E59" s="343">
        <v>9311181.2065330613</v>
      </c>
      <c r="F59" s="343">
        <v>8979811.6751216445</v>
      </c>
      <c r="G59" s="343">
        <v>331369.51141141483</v>
      </c>
      <c r="H59" s="344">
        <v>3695799.8844425688</v>
      </c>
      <c r="I59" s="343">
        <v>1198</v>
      </c>
      <c r="J59" s="343">
        <v>138588956</v>
      </c>
      <c r="K59" s="343">
        <v>6063513.1053203521</v>
      </c>
      <c r="L59" s="339">
        <v>5971120.0560224652</v>
      </c>
      <c r="M59" s="339">
        <v>92393.049297887133</v>
      </c>
      <c r="N59" s="339">
        <v>3924739.7080446901</v>
      </c>
    </row>
    <row r="60" spans="1:14">
      <c r="A60" s="342"/>
      <c r="B60" s="341"/>
      <c r="C60" s="339"/>
      <c r="D60" s="339"/>
      <c r="E60" s="339"/>
      <c r="F60" s="339"/>
      <c r="G60" s="339"/>
      <c r="H60" s="340"/>
      <c r="I60" s="339"/>
      <c r="J60" s="339"/>
      <c r="K60" s="339"/>
      <c r="L60" s="339"/>
      <c r="M60" s="339"/>
      <c r="N60" s="339"/>
    </row>
    <row r="61" spans="1:14" s="335" customFormat="1">
      <c r="A61" s="348" t="s">
        <v>380</v>
      </c>
      <c r="B61" s="347" t="s">
        <v>379</v>
      </c>
      <c r="C61" s="339"/>
      <c r="D61" s="339"/>
      <c r="E61" s="339"/>
      <c r="F61" s="339"/>
      <c r="G61" s="339"/>
      <c r="H61" s="340"/>
      <c r="I61" s="339"/>
      <c r="J61" s="339"/>
      <c r="K61" s="339"/>
      <c r="L61" s="339"/>
      <c r="M61" s="339"/>
      <c r="N61" s="339"/>
    </row>
    <row r="62" spans="1:14">
      <c r="A62" s="342" t="s">
        <v>378</v>
      </c>
      <c r="B62" s="341" t="s">
        <v>363</v>
      </c>
      <c r="C62" s="339"/>
      <c r="D62" s="339"/>
      <c r="E62" s="339"/>
      <c r="F62" s="339"/>
      <c r="G62" s="339"/>
      <c r="H62" s="340"/>
      <c r="I62" s="339"/>
      <c r="J62" s="339"/>
      <c r="K62" s="339"/>
      <c r="L62" s="339"/>
      <c r="M62" s="339"/>
      <c r="N62" s="339"/>
    </row>
    <row r="63" spans="1:14">
      <c r="A63" s="342" t="s">
        <v>371</v>
      </c>
      <c r="B63" s="341" t="s">
        <v>377</v>
      </c>
      <c r="C63" s="339">
        <v>296</v>
      </c>
      <c r="D63" s="339">
        <v>190581</v>
      </c>
      <c r="E63" s="339">
        <v>5765.9153788780004</v>
      </c>
      <c r="F63" s="339">
        <v>78410.630944673991</v>
      </c>
      <c r="G63" s="339">
        <v>-72644.715565795996</v>
      </c>
      <c r="H63" s="340">
        <v>48381.267040985796</v>
      </c>
      <c r="I63" s="339">
        <v>85</v>
      </c>
      <c r="J63" s="339">
        <v>100319</v>
      </c>
      <c r="K63" s="339">
        <v>5437.5087536880001</v>
      </c>
      <c r="L63" s="339">
        <v>38578.818764298994</v>
      </c>
      <c r="M63" s="339">
        <v>-33141.310010611</v>
      </c>
      <c r="N63" s="339">
        <v>15249.776215669999</v>
      </c>
    </row>
    <row r="64" spans="1:14">
      <c r="A64" s="342" t="s">
        <v>369</v>
      </c>
      <c r="B64" s="341" t="s">
        <v>376</v>
      </c>
      <c r="C64" s="339">
        <v>13</v>
      </c>
      <c r="D64" s="339">
        <v>30736</v>
      </c>
      <c r="E64" s="339">
        <v>0</v>
      </c>
      <c r="F64" s="339">
        <v>1070.6066423470008</v>
      </c>
      <c r="G64" s="339">
        <v>-1070.6066423470008</v>
      </c>
      <c r="H64" s="340">
        <v>1619.3185228184675</v>
      </c>
      <c r="I64" s="339">
        <v>7</v>
      </c>
      <c r="J64" s="339">
        <v>12654</v>
      </c>
      <c r="K64" s="339">
        <v>0</v>
      </c>
      <c r="L64" s="339">
        <v>996.48226731</v>
      </c>
      <c r="M64" s="339">
        <v>-996.48226731</v>
      </c>
      <c r="N64" s="339">
        <v>634.06278069999996</v>
      </c>
    </row>
    <row r="65" spans="1:14">
      <c r="A65" s="342" t="s">
        <v>375</v>
      </c>
      <c r="B65" s="341" t="s">
        <v>374</v>
      </c>
      <c r="C65" s="339">
        <v>8</v>
      </c>
      <c r="D65" s="339">
        <v>80</v>
      </c>
      <c r="E65" s="339">
        <v>0</v>
      </c>
      <c r="F65" s="339">
        <v>319.00415644900005</v>
      </c>
      <c r="G65" s="339">
        <v>-319.00415644899999</v>
      </c>
      <c r="H65" s="340">
        <v>2002.7042547329415</v>
      </c>
      <c r="I65" s="339">
        <v>8</v>
      </c>
      <c r="J65" s="339">
        <v>80</v>
      </c>
      <c r="K65" s="339">
        <v>0</v>
      </c>
      <c r="L65" s="339">
        <v>0</v>
      </c>
      <c r="M65" s="339">
        <v>0</v>
      </c>
      <c r="N65" s="339">
        <v>2078.4245593000001</v>
      </c>
    </row>
    <row r="66" spans="1:14">
      <c r="A66" s="342" t="s">
        <v>373</v>
      </c>
      <c r="B66" s="341" t="s">
        <v>372</v>
      </c>
      <c r="C66" s="339">
        <v>1</v>
      </c>
      <c r="D66" s="339">
        <v>717</v>
      </c>
      <c r="E66" s="339">
        <v>0</v>
      </c>
      <c r="F66" s="339">
        <v>681.48556368900017</v>
      </c>
      <c r="G66" s="339">
        <v>-681.48556368900017</v>
      </c>
      <c r="H66" s="340">
        <v>60.144167316599997</v>
      </c>
      <c r="I66" s="339">
        <v>0</v>
      </c>
      <c r="J66" s="339">
        <v>0</v>
      </c>
      <c r="K66" s="339">
        <v>0</v>
      </c>
      <c r="L66" s="339">
        <v>60.595893031000003</v>
      </c>
      <c r="M66" s="339">
        <v>-60.595893031000003</v>
      </c>
      <c r="N66" s="339">
        <v>0</v>
      </c>
    </row>
    <row r="67" spans="1:14">
      <c r="A67" s="342"/>
      <c r="B67" s="346" t="s">
        <v>367</v>
      </c>
      <c r="C67" s="343">
        <v>318</v>
      </c>
      <c r="D67" s="343">
        <v>222114</v>
      </c>
      <c r="E67" s="343">
        <v>5765.9153788780004</v>
      </c>
      <c r="F67" s="343">
        <v>80481.727307158988</v>
      </c>
      <c r="G67" s="343">
        <v>-74715.811928280993</v>
      </c>
      <c r="H67" s="344">
        <v>52063.433985853801</v>
      </c>
      <c r="I67" s="343">
        <v>100</v>
      </c>
      <c r="J67" s="343">
        <v>113053</v>
      </c>
      <c r="K67" s="343">
        <v>5437.5087536880001</v>
      </c>
      <c r="L67" s="339">
        <v>39635.896924639994</v>
      </c>
      <c r="M67" s="339">
        <v>-34198.388170951999</v>
      </c>
      <c r="N67" s="339">
        <v>17962.263555670001</v>
      </c>
    </row>
    <row r="68" spans="1:14">
      <c r="A68" s="342"/>
      <c r="B68" s="341"/>
      <c r="C68" s="339"/>
      <c r="D68" s="339"/>
      <c r="E68" s="339"/>
      <c r="F68" s="339"/>
      <c r="G68" s="339"/>
      <c r="H68" s="340"/>
      <c r="I68" s="339"/>
      <c r="J68" s="339"/>
      <c r="K68" s="339"/>
      <c r="L68" s="339"/>
      <c r="M68" s="339"/>
      <c r="N68" s="339"/>
    </row>
    <row r="69" spans="1:14">
      <c r="A69" s="342" t="s">
        <v>362</v>
      </c>
      <c r="B69" s="341" t="s">
        <v>361</v>
      </c>
      <c r="C69" s="339"/>
      <c r="D69" s="339"/>
      <c r="E69" s="339"/>
      <c r="F69" s="339"/>
      <c r="G69" s="339"/>
      <c r="H69" s="340"/>
      <c r="I69" s="339"/>
      <c r="J69" s="339"/>
      <c r="K69" s="339"/>
      <c r="L69" s="339"/>
      <c r="M69" s="339"/>
      <c r="N69" s="339"/>
    </row>
    <row r="70" spans="1:14">
      <c r="A70" s="342" t="s">
        <v>371</v>
      </c>
      <c r="B70" s="341" t="s">
        <v>370</v>
      </c>
      <c r="C70" s="339">
        <v>19</v>
      </c>
      <c r="D70" s="339">
        <v>313073</v>
      </c>
      <c r="E70" s="339">
        <v>0</v>
      </c>
      <c r="F70" s="339">
        <v>1091.6316456019999</v>
      </c>
      <c r="G70" s="339">
        <v>-1091.6316456019999</v>
      </c>
      <c r="H70" s="340">
        <v>3752.6828580150691</v>
      </c>
      <c r="I70" s="339">
        <v>19</v>
      </c>
      <c r="J70" s="339">
        <v>304578</v>
      </c>
      <c r="K70" s="339">
        <v>0</v>
      </c>
      <c r="L70" s="339">
        <v>161.53765168999999</v>
      </c>
      <c r="M70" s="339">
        <v>-161.53765168999999</v>
      </c>
      <c r="N70" s="339">
        <v>3724.8511696</v>
      </c>
    </row>
    <row r="71" spans="1:14">
      <c r="A71" s="342" t="s">
        <v>369</v>
      </c>
      <c r="B71" s="341" t="s">
        <v>368</v>
      </c>
      <c r="C71" s="339">
        <v>17</v>
      </c>
      <c r="D71" s="339">
        <v>112646</v>
      </c>
      <c r="E71" s="339">
        <v>0</v>
      </c>
      <c r="F71" s="339">
        <v>9218.9669312039987</v>
      </c>
      <c r="G71" s="339">
        <v>-9218.9669312039987</v>
      </c>
      <c r="H71" s="340">
        <v>4520.0516546157169</v>
      </c>
      <c r="I71" s="339">
        <v>12</v>
      </c>
      <c r="J71" s="339">
        <v>68272</v>
      </c>
      <c r="K71" s="339">
        <v>0</v>
      </c>
      <c r="L71" s="339">
        <v>1311.6719877800001</v>
      </c>
      <c r="M71" s="339">
        <v>-1311.6719877800001</v>
      </c>
      <c r="N71" s="339">
        <v>3281.3097539999999</v>
      </c>
    </row>
    <row r="72" spans="1:14">
      <c r="A72" s="342"/>
      <c r="B72" s="346" t="s">
        <v>367</v>
      </c>
      <c r="C72" s="343">
        <v>36</v>
      </c>
      <c r="D72" s="343">
        <v>425719</v>
      </c>
      <c r="E72" s="343">
        <v>0</v>
      </c>
      <c r="F72" s="343">
        <v>10310.598576805998</v>
      </c>
      <c r="G72" s="343">
        <v>-10310.598576805998</v>
      </c>
      <c r="H72" s="344">
        <v>8272.7345126307864</v>
      </c>
      <c r="I72" s="343">
        <v>31</v>
      </c>
      <c r="J72" s="343">
        <v>372850</v>
      </c>
      <c r="K72" s="343">
        <v>0</v>
      </c>
      <c r="L72" s="339">
        <v>1473.20963947</v>
      </c>
      <c r="M72" s="339">
        <v>-1473.20963947</v>
      </c>
      <c r="N72" s="339">
        <v>7006.1609236000004</v>
      </c>
    </row>
    <row r="73" spans="1:14">
      <c r="A73" s="342"/>
      <c r="B73" s="341"/>
      <c r="C73" s="339"/>
      <c r="D73" s="339"/>
      <c r="E73" s="339"/>
      <c r="F73" s="339"/>
      <c r="G73" s="339"/>
      <c r="H73" s="340"/>
      <c r="I73" s="339"/>
      <c r="J73" s="339"/>
      <c r="K73" s="339"/>
      <c r="L73" s="339"/>
      <c r="M73" s="339"/>
      <c r="N73" s="339"/>
    </row>
    <row r="74" spans="1:14">
      <c r="A74" s="342" t="s">
        <v>360</v>
      </c>
      <c r="B74" s="341" t="s">
        <v>359</v>
      </c>
      <c r="C74" s="343"/>
      <c r="D74" s="343"/>
      <c r="E74" s="343"/>
      <c r="F74" s="343"/>
      <c r="G74" s="343"/>
      <c r="H74" s="344"/>
      <c r="I74" s="339">
        <v>0</v>
      </c>
      <c r="J74" s="339">
        <v>0</v>
      </c>
      <c r="K74" s="339">
        <v>0</v>
      </c>
      <c r="L74" s="339">
        <v>0</v>
      </c>
      <c r="M74" s="339">
        <v>0</v>
      </c>
      <c r="N74" s="339">
        <v>0</v>
      </c>
    </row>
    <row r="75" spans="1:14">
      <c r="A75" s="342"/>
      <c r="B75" s="341"/>
      <c r="C75" s="339"/>
      <c r="D75" s="339"/>
      <c r="E75" s="339"/>
      <c r="F75" s="339"/>
      <c r="G75" s="339"/>
      <c r="H75" s="340"/>
      <c r="I75" s="339"/>
      <c r="J75" s="339"/>
      <c r="K75" s="339"/>
      <c r="L75" s="339"/>
      <c r="M75" s="339"/>
      <c r="N75" s="339"/>
    </row>
    <row r="76" spans="1:14">
      <c r="A76" s="342"/>
      <c r="B76" s="346" t="s">
        <v>366</v>
      </c>
      <c r="C76" s="343">
        <v>354</v>
      </c>
      <c r="D76" s="343">
        <v>647833</v>
      </c>
      <c r="E76" s="343">
        <v>5765.9153788780004</v>
      </c>
      <c r="F76" s="343">
        <v>90792.325883964979</v>
      </c>
      <c r="G76" s="343">
        <v>-85026.410505086998</v>
      </c>
      <c r="H76" s="344">
        <v>60336.168498484585</v>
      </c>
      <c r="I76" s="343">
        <v>131</v>
      </c>
      <c r="J76" s="343">
        <v>485903</v>
      </c>
      <c r="K76" s="343">
        <v>5437.5087536880001</v>
      </c>
      <c r="L76" s="339">
        <v>41109.106564109992</v>
      </c>
      <c r="M76" s="339">
        <v>-35671.597810421998</v>
      </c>
      <c r="N76" s="339">
        <v>24968.424479270001</v>
      </c>
    </row>
    <row r="77" spans="1:14">
      <c r="A77" s="342"/>
      <c r="B77" s="341"/>
      <c r="C77" s="339"/>
      <c r="D77" s="339"/>
      <c r="E77" s="339"/>
      <c r="F77" s="339"/>
      <c r="G77" s="339"/>
      <c r="H77" s="340"/>
      <c r="I77" s="339"/>
      <c r="J77" s="339"/>
      <c r="K77" s="339"/>
      <c r="L77" s="339"/>
      <c r="M77" s="339"/>
      <c r="N77" s="339"/>
    </row>
    <row r="78" spans="1:14" s="335" customFormat="1">
      <c r="A78" s="348" t="s">
        <v>365</v>
      </c>
      <c r="B78" s="347" t="s">
        <v>364</v>
      </c>
      <c r="C78" s="339"/>
      <c r="D78" s="339"/>
      <c r="E78" s="339"/>
      <c r="F78" s="339"/>
      <c r="G78" s="339"/>
      <c r="H78" s="340"/>
      <c r="I78" s="339"/>
      <c r="J78" s="339"/>
      <c r="K78" s="339"/>
      <c r="L78" s="339"/>
      <c r="M78" s="339"/>
      <c r="N78" s="339"/>
    </row>
    <row r="79" spans="1:14">
      <c r="A79" s="342"/>
      <c r="B79" s="341" t="s">
        <v>363</v>
      </c>
      <c r="C79" s="339">
        <v>21</v>
      </c>
      <c r="D79" s="339">
        <v>3050</v>
      </c>
      <c r="E79" s="339">
        <v>557.42785747599987</v>
      </c>
      <c r="F79" s="339">
        <v>170.97632586</v>
      </c>
      <c r="G79" s="339">
        <v>386.45153161599995</v>
      </c>
      <c r="H79" s="340">
        <v>546.54031349898298</v>
      </c>
      <c r="I79" s="339">
        <v>12</v>
      </c>
      <c r="J79" s="339">
        <v>2886</v>
      </c>
      <c r="K79" s="339">
        <v>1089.887747045</v>
      </c>
      <c r="L79" s="339">
        <v>1024.951921479</v>
      </c>
      <c r="M79" s="339">
        <v>64.93582556600019</v>
      </c>
      <c r="N79" s="339">
        <v>615.14549999999997</v>
      </c>
    </row>
    <row r="80" spans="1:14">
      <c r="A80" s="342"/>
      <c r="B80" s="341"/>
      <c r="C80" s="339"/>
      <c r="D80" s="339"/>
      <c r="E80" s="339"/>
      <c r="F80" s="339"/>
      <c r="G80" s="339"/>
      <c r="H80" s="340"/>
      <c r="I80" s="339"/>
      <c r="J80" s="339"/>
      <c r="K80" s="339"/>
      <c r="L80" s="339"/>
      <c r="M80" s="339"/>
      <c r="N80" s="339"/>
    </row>
    <row r="81" spans="1:14">
      <c r="A81" s="342" t="s">
        <v>362</v>
      </c>
      <c r="B81" s="341" t="s">
        <v>361</v>
      </c>
      <c r="C81" s="339">
        <v>0</v>
      </c>
      <c r="D81" s="339">
        <v>0</v>
      </c>
      <c r="E81" s="339">
        <v>0</v>
      </c>
      <c r="F81" s="339">
        <v>0</v>
      </c>
      <c r="G81" s="339">
        <v>0</v>
      </c>
      <c r="H81" s="340">
        <v>0</v>
      </c>
      <c r="I81" s="339">
        <v>0</v>
      </c>
      <c r="J81" s="339">
        <v>0</v>
      </c>
      <c r="K81" s="339">
        <v>0</v>
      </c>
      <c r="L81" s="339">
        <v>0</v>
      </c>
      <c r="M81" s="339">
        <v>0</v>
      </c>
      <c r="N81" s="339">
        <v>0</v>
      </c>
    </row>
    <row r="82" spans="1:14">
      <c r="A82" s="342"/>
      <c r="B82" s="341"/>
      <c r="C82" s="339"/>
      <c r="D82" s="339"/>
      <c r="E82" s="339"/>
      <c r="F82" s="339"/>
      <c r="G82" s="339"/>
      <c r="H82" s="340"/>
      <c r="I82" s="339"/>
      <c r="J82" s="339"/>
      <c r="K82" s="339"/>
      <c r="L82" s="339"/>
      <c r="M82" s="339"/>
      <c r="N82" s="339"/>
    </row>
    <row r="83" spans="1:14">
      <c r="A83" s="342" t="s">
        <v>360</v>
      </c>
      <c r="B83" s="341" t="s">
        <v>359</v>
      </c>
      <c r="C83" s="339">
        <v>0</v>
      </c>
      <c r="D83" s="339">
        <v>0</v>
      </c>
      <c r="E83" s="339">
        <v>0</v>
      </c>
      <c r="F83" s="339">
        <v>0</v>
      </c>
      <c r="G83" s="339">
        <v>0</v>
      </c>
      <c r="H83" s="340">
        <v>0</v>
      </c>
      <c r="I83" s="339">
        <v>0</v>
      </c>
      <c r="J83" s="339">
        <v>0</v>
      </c>
      <c r="K83" s="339">
        <v>0</v>
      </c>
      <c r="L83" s="339">
        <v>0</v>
      </c>
      <c r="M83" s="339">
        <v>0</v>
      </c>
      <c r="N83" s="339">
        <v>0</v>
      </c>
    </row>
    <row r="84" spans="1:14">
      <c r="A84" s="342"/>
      <c r="B84" s="341"/>
      <c r="C84" s="339"/>
      <c r="D84" s="339"/>
      <c r="E84" s="339"/>
      <c r="F84" s="339"/>
      <c r="G84" s="339"/>
      <c r="H84" s="340"/>
      <c r="I84" s="339"/>
      <c r="J84" s="339"/>
      <c r="K84" s="339"/>
      <c r="L84" s="339"/>
      <c r="M84" s="339"/>
      <c r="N84" s="339"/>
    </row>
    <row r="85" spans="1:14" ht="13.5" customHeight="1">
      <c r="A85" s="342"/>
      <c r="B85" s="346" t="s">
        <v>358</v>
      </c>
      <c r="C85" s="343">
        <v>21</v>
      </c>
      <c r="D85" s="343">
        <v>3050</v>
      </c>
      <c r="E85" s="343">
        <v>557.42785747599987</v>
      </c>
      <c r="F85" s="343">
        <v>170.97632586</v>
      </c>
      <c r="G85" s="343">
        <v>386.45153161599995</v>
      </c>
      <c r="H85" s="344">
        <v>546.54031349898298</v>
      </c>
      <c r="I85" s="339">
        <v>12</v>
      </c>
      <c r="J85" s="339">
        <v>2886</v>
      </c>
      <c r="K85" s="339">
        <v>1089.887747045</v>
      </c>
      <c r="L85" s="339">
        <v>1024.951921479</v>
      </c>
      <c r="M85" s="339">
        <v>64.93582556600019</v>
      </c>
      <c r="N85" s="339">
        <v>615.14549999999997</v>
      </c>
    </row>
    <row r="86" spans="1:14">
      <c r="A86" s="342"/>
      <c r="B86" s="341"/>
      <c r="C86" s="339"/>
      <c r="D86" s="339"/>
      <c r="E86" s="339"/>
      <c r="F86" s="339"/>
      <c r="G86" s="339"/>
      <c r="H86" s="340"/>
      <c r="I86" s="339"/>
      <c r="J86" s="339"/>
      <c r="K86" s="339"/>
      <c r="L86" s="339"/>
      <c r="M86" s="339"/>
      <c r="N86" s="339"/>
    </row>
    <row r="87" spans="1:14" s="335" customFormat="1" ht="44.25" customHeight="1">
      <c r="A87" s="345" t="s">
        <v>357</v>
      </c>
      <c r="B87" s="345" t="s">
        <v>357</v>
      </c>
      <c r="C87" s="343">
        <v>1495</v>
      </c>
      <c r="D87" s="343">
        <v>129504652</v>
      </c>
      <c r="E87" s="343">
        <v>9317504.5497694146</v>
      </c>
      <c r="F87" s="343">
        <v>9070774.9773314688</v>
      </c>
      <c r="G87" s="343">
        <v>246729.55243794381</v>
      </c>
      <c r="H87" s="344">
        <v>3756682.5932545522</v>
      </c>
      <c r="I87" s="343">
        <v>1341</v>
      </c>
      <c r="J87" s="343">
        <v>139077745</v>
      </c>
      <c r="K87" s="343">
        <v>6070040.5018210849</v>
      </c>
      <c r="L87" s="339">
        <v>6013254.1145080552</v>
      </c>
      <c r="M87" s="339">
        <v>56786.38731303114</v>
      </c>
      <c r="N87" s="339">
        <v>3950323.2780239601</v>
      </c>
    </row>
    <row r="88" spans="1:14">
      <c r="A88" s="342"/>
      <c r="B88" s="341"/>
      <c r="C88" s="339"/>
      <c r="D88" s="339"/>
      <c r="E88" s="339"/>
      <c r="F88" s="339"/>
      <c r="G88" s="339"/>
      <c r="H88" s="340"/>
      <c r="I88" s="339"/>
      <c r="J88" s="339"/>
      <c r="K88" s="339"/>
      <c r="L88" s="339"/>
      <c r="M88" s="339"/>
      <c r="N88" s="339"/>
    </row>
    <row r="89" spans="1:14">
      <c r="A89" s="342"/>
      <c r="B89" s="341" t="s">
        <v>356</v>
      </c>
      <c r="C89" s="339">
        <v>70</v>
      </c>
      <c r="D89" s="339">
        <v>1728324</v>
      </c>
      <c r="E89" s="339">
        <v>24667.283520271565</v>
      </c>
      <c r="F89" s="339">
        <v>7679.4980029634962</v>
      </c>
      <c r="G89" s="339">
        <v>16987.785517308072</v>
      </c>
      <c r="H89" s="340">
        <v>48361.512732723459</v>
      </c>
      <c r="I89" s="339">
        <v>78</v>
      </c>
      <c r="J89" s="339">
        <v>1804872</v>
      </c>
      <c r="K89" s="339">
        <v>13944.271495164799</v>
      </c>
      <c r="L89" s="339">
        <v>5697.4819903671023</v>
      </c>
      <c r="M89" s="339">
        <v>8246.7895047976981</v>
      </c>
      <c r="N89" s="339">
        <v>56650.325357239999</v>
      </c>
    </row>
    <row r="90" spans="1:14">
      <c r="A90" s="338" t="s">
        <v>286</v>
      </c>
      <c r="B90" s="337"/>
      <c r="C90" s="336"/>
      <c r="D90" s="336"/>
      <c r="E90" s="336"/>
      <c r="F90" s="336"/>
      <c r="G90" s="336"/>
      <c r="H90" s="336"/>
      <c r="I90" s="336"/>
      <c r="J90" s="336"/>
      <c r="K90" s="336"/>
      <c r="L90" s="336"/>
      <c r="M90" s="336"/>
      <c r="N90" s="336"/>
    </row>
    <row r="91" spans="1:14">
      <c r="A91" s="333" t="s">
        <v>355</v>
      </c>
      <c r="I91" s="336"/>
      <c r="J91" s="336"/>
      <c r="K91" s="336"/>
      <c r="L91" s="336"/>
      <c r="M91" s="336"/>
      <c r="N91" s="336"/>
    </row>
    <row r="92" spans="1:14">
      <c r="A92" s="333" t="s">
        <v>354</v>
      </c>
      <c r="I92" s="336"/>
      <c r="J92" s="336"/>
      <c r="K92" s="336"/>
      <c r="L92" s="336"/>
      <c r="M92" s="336"/>
      <c r="N92" s="336"/>
    </row>
    <row r="93" spans="1:14">
      <c r="A93" s="333" t="s">
        <v>353</v>
      </c>
      <c r="B93" s="335"/>
    </row>
    <row r="94" spans="1:14" ht="15" customHeight="1">
      <c r="A94" s="333" t="s">
        <v>352</v>
      </c>
      <c r="I94" s="333"/>
      <c r="J94" s="333"/>
    </row>
    <row r="95" spans="1:14">
      <c r="A95" s="1390" t="s">
        <v>56</v>
      </c>
      <c r="B95" s="1390"/>
    </row>
    <row r="99" spans="3:10">
      <c r="C99" s="334"/>
    </row>
    <row r="100" spans="3:10">
      <c r="C100" s="334"/>
      <c r="F100" s="333" t="s">
        <v>351</v>
      </c>
    </row>
    <row r="101" spans="3:10">
      <c r="C101" s="334"/>
      <c r="I101" s="333"/>
      <c r="J101" s="333"/>
    </row>
  </sheetData>
  <mergeCells count="5">
    <mergeCell ref="A2:A3"/>
    <mergeCell ref="B2:B3"/>
    <mergeCell ref="C2:H2"/>
    <mergeCell ref="A95:B95"/>
    <mergeCell ref="I2:N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2"/>
  <sheetViews>
    <sheetView tabSelected="1" topLeftCell="A43" zoomScaleNormal="100" workbookViewId="0">
      <selection activeCell="I46" sqref="I46"/>
    </sheetView>
  </sheetViews>
  <sheetFormatPr defaultRowHeight="15"/>
  <cols>
    <col min="1" max="1" width="24.7109375" customWidth="1"/>
    <col min="2" max="2" width="13.28515625" bestFit="1" customWidth="1"/>
    <col min="3" max="3" width="20.140625" bestFit="1" customWidth="1"/>
    <col min="4" max="4" width="12.85546875" bestFit="1" customWidth="1"/>
    <col min="5" max="5" width="20.140625" bestFit="1" customWidth="1"/>
    <col min="6" max="6" width="12.85546875" bestFit="1" customWidth="1"/>
    <col min="7" max="7" width="20.140625" bestFit="1" customWidth="1"/>
    <col min="8" max="8" width="12.85546875" bestFit="1" customWidth="1"/>
    <col min="9" max="9" width="19.5703125" customWidth="1"/>
    <col min="10" max="10" width="12.85546875" bestFit="1" customWidth="1"/>
    <col min="11" max="11" width="20.140625" bestFit="1" customWidth="1"/>
    <col min="12" max="12" width="12.85546875" bestFit="1" customWidth="1"/>
    <col min="13" max="13" width="20.140625" bestFit="1" customWidth="1"/>
    <col min="14" max="14" width="12.85546875" bestFit="1" customWidth="1"/>
    <col min="15" max="15" width="20.140625" bestFit="1" customWidth="1"/>
    <col min="16" max="16" width="12.85546875" bestFit="1" customWidth="1"/>
    <col min="17" max="17" width="20.140625" bestFit="1" customWidth="1"/>
  </cols>
  <sheetData>
    <row r="1" spans="1:8">
      <c r="A1" s="1206" t="s">
        <v>115</v>
      </c>
      <c r="B1" s="1206"/>
      <c r="C1" s="1206"/>
      <c r="D1" s="1206"/>
      <c r="E1" s="127"/>
    </row>
    <row r="2" spans="1:8">
      <c r="A2" s="1207" t="s">
        <v>116</v>
      </c>
      <c r="B2" s="1208" t="s">
        <v>117</v>
      </c>
      <c r="C2" s="1208"/>
      <c r="D2" s="127"/>
      <c r="E2" s="127"/>
    </row>
    <row r="3" spans="1:8">
      <c r="A3" s="1207"/>
      <c r="B3" s="128" t="s">
        <v>118</v>
      </c>
      <c r="C3" s="128" t="s">
        <v>119</v>
      </c>
      <c r="D3" s="127"/>
      <c r="E3" s="127"/>
    </row>
    <row r="4" spans="1:8">
      <c r="A4" s="1209" t="s">
        <v>120</v>
      </c>
      <c r="B4" s="1210"/>
      <c r="C4" s="1211"/>
      <c r="D4" s="127"/>
      <c r="E4" s="127"/>
    </row>
    <row r="5" spans="1:8">
      <c r="A5" s="218" t="s">
        <v>121</v>
      </c>
      <c r="B5" s="263">
        <v>19</v>
      </c>
      <c r="C5" s="264">
        <v>36655.949999999997</v>
      </c>
      <c r="D5" s="95"/>
      <c r="F5" s="223"/>
      <c r="G5" s="47"/>
      <c r="H5" s="47"/>
    </row>
    <row r="6" spans="1:8">
      <c r="A6" s="219" t="s">
        <v>122</v>
      </c>
      <c r="B6" s="264">
        <v>13</v>
      </c>
      <c r="C6" s="264">
        <v>27124</v>
      </c>
      <c r="F6" s="47"/>
      <c r="G6" s="47"/>
      <c r="H6" s="47"/>
    </row>
    <row r="7" spans="1:8" ht="30">
      <c r="A7" s="219" t="s">
        <v>123</v>
      </c>
      <c r="B7" s="264">
        <v>13</v>
      </c>
      <c r="C7" s="264">
        <v>9532</v>
      </c>
      <c r="F7" s="47"/>
      <c r="G7" s="47"/>
      <c r="H7" s="47"/>
    </row>
    <row r="8" spans="1:8">
      <c r="A8" s="218" t="s">
        <v>124</v>
      </c>
      <c r="B8" s="263">
        <v>70</v>
      </c>
      <c r="C8" s="263">
        <v>1361</v>
      </c>
      <c r="D8" s="95"/>
      <c r="F8" s="223"/>
      <c r="G8" s="223"/>
      <c r="H8" s="223"/>
    </row>
    <row r="9" spans="1:8">
      <c r="A9" s="219" t="s">
        <v>122</v>
      </c>
      <c r="B9" s="264">
        <v>10</v>
      </c>
      <c r="C9" s="264">
        <v>145</v>
      </c>
      <c r="F9" s="47"/>
      <c r="G9" s="47"/>
      <c r="H9" s="47"/>
    </row>
    <row r="10" spans="1:8" ht="30">
      <c r="A10" s="219" t="s">
        <v>123</v>
      </c>
      <c r="B10" s="264">
        <v>70</v>
      </c>
      <c r="C10" s="264">
        <v>1216</v>
      </c>
      <c r="F10" s="47"/>
      <c r="G10" s="47"/>
      <c r="H10" s="47"/>
    </row>
    <row r="11" spans="1:8">
      <c r="A11" s="218" t="s">
        <v>125</v>
      </c>
      <c r="B11" s="264">
        <f>B5+B8</f>
        <v>89</v>
      </c>
      <c r="C11" s="264">
        <f>C5+C8</f>
        <v>38016.949999999997</v>
      </c>
      <c r="D11" s="95"/>
      <c r="F11" s="223"/>
      <c r="G11" s="223"/>
      <c r="H11" s="223"/>
    </row>
    <row r="12" spans="1:8">
      <c r="A12" s="219" t="s">
        <v>126</v>
      </c>
      <c r="B12" s="264">
        <v>23</v>
      </c>
      <c r="C12" s="264">
        <v>27269</v>
      </c>
      <c r="F12" s="47"/>
      <c r="G12" s="47"/>
      <c r="H12" s="47"/>
    </row>
    <row r="13" spans="1:8" ht="30">
      <c r="A13" s="219" t="s">
        <v>127</v>
      </c>
      <c r="B13" s="264">
        <v>83</v>
      </c>
      <c r="C13" s="264">
        <v>10748</v>
      </c>
      <c r="F13" s="47"/>
      <c r="G13" s="47"/>
      <c r="H13" s="47"/>
    </row>
    <row r="14" spans="1:8" ht="30">
      <c r="A14" s="218" t="s">
        <v>128</v>
      </c>
      <c r="B14" s="264">
        <v>1</v>
      </c>
      <c r="C14" s="264">
        <v>4300</v>
      </c>
      <c r="D14" s="95"/>
      <c r="F14" s="223"/>
      <c r="G14" s="47"/>
      <c r="H14" s="47"/>
    </row>
    <row r="15" spans="1:8">
      <c r="A15" s="219" t="s">
        <v>122</v>
      </c>
      <c r="B15" s="264">
        <v>0</v>
      </c>
      <c r="C15" s="264">
        <v>0</v>
      </c>
      <c r="F15" s="47"/>
      <c r="G15" s="47"/>
      <c r="H15" s="47"/>
    </row>
    <row r="16" spans="1:8" ht="30">
      <c r="A16" s="219" t="s">
        <v>123</v>
      </c>
      <c r="B16" s="264">
        <v>1</v>
      </c>
      <c r="C16" s="264">
        <v>4300</v>
      </c>
      <c r="F16" s="47"/>
      <c r="G16" s="47"/>
      <c r="H16" s="47"/>
    </row>
    <row r="17" spans="1:8" ht="30">
      <c r="A17" s="218" t="s">
        <v>129</v>
      </c>
      <c r="B17" s="264">
        <v>0</v>
      </c>
      <c r="C17" s="264">
        <v>0</v>
      </c>
      <c r="F17" s="47"/>
      <c r="G17" s="47"/>
      <c r="H17" s="47"/>
    </row>
    <row r="18" spans="1:8">
      <c r="A18" s="219" t="s">
        <v>122</v>
      </c>
      <c r="B18" s="264">
        <v>0</v>
      </c>
      <c r="C18" s="264">
        <v>0</v>
      </c>
      <c r="F18" s="47"/>
      <c r="G18" s="47"/>
      <c r="H18" s="47"/>
    </row>
    <row r="19" spans="1:8" ht="30">
      <c r="A19" s="219" t="s">
        <v>123</v>
      </c>
      <c r="B19" s="264">
        <v>0</v>
      </c>
      <c r="C19" s="264">
        <v>0</v>
      </c>
      <c r="F19" s="47"/>
      <c r="G19" s="47"/>
      <c r="H19" s="47"/>
    </row>
    <row r="20" spans="1:8">
      <c r="A20" s="218" t="s">
        <v>130</v>
      </c>
      <c r="B20" s="264">
        <v>1</v>
      </c>
      <c r="C20" s="264">
        <v>4300</v>
      </c>
      <c r="D20" s="95"/>
      <c r="F20" s="223"/>
      <c r="G20" s="47"/>
      <c r="H20" s="47"/>
    </row>
    <row r="21" spans="1:8">
      <c r="A21" s="219" t="s">
        <v>122</v>
      </c>
      <c r="B21" s="264">
        <v>0</v>
      </c>
      <c r="C21" s="264">
        <v>0</v>
      </c>
      <c r="F21" s="47"/>
      <c r="G21" s="47"/>
      <c r="H21" s="47"/>
    </row>
    <row r="22" spans="1:8" ht="30">
      <c r="A22" s="219" t="s">
        <v>123</v>
      </c>
      <c r="B22" s="264">
        <v>1</v>
      </c>
      <c r="C22" s="264">
        <v>4300</v>
      </c>
      <c r="F22" s="223"/>
      <c r="G22" s="47"/>
      <c r="H22" s="47"/>
    </row>
    <row r="23" spans="1:8" ht="30">
      <c r="A23" s="218" t="s">
        <v>131</v>
      </c>
      <c r="B23" s="264">
        <f>B11+B22</f>
        <v>90</v>
      </c>
      <c r="C23" s="264">
        <f>C22+C11</f>
        <v>42316.95</v>
      </c>
      <c r="D23" s="95"/>
      <c r="F23" s="223"/>
      <c r="G23" s="223"/>
      <c r="H23" s="223"/>
    </row>
    <row r="24" spans="1:8">
      <c r="A24" s="219" t="s">
        <v>126</v>
      </c>
      <c r="B24" s="264">
        <v>23</v>
      </c>
      <c r="C24" s="264">
        <v>27269</v>
      </c>
      <c r="F24" s="47"/>
      <c r="G24" s="47"/>
      <c r="H24" s="47"/>
    </row>
    <row r="25" spans="1:8" ht="30">
      <c r="A25" s="220" t="s">
        <v>127</v>
      </c>
      <c r="B25" s="264">
        <v>84</v>
      </c>
      <c r="C25" s="264">
        <v>15048</v>
      </c>
      <c r="F25" s="223"/>
      <c r="G25" s="47"/>
      <c r="H25" s="47"/>
    </row>
    <row r="26" spans="1:8">
      <c r="A26" s="221" t="s">
        <v>132</v>
      </c>
      <c r="B26" s="264">
        <f>B27+B28</f>
        <v>33</v>
      </c>
      <c r="C26" s="264">
        <f>SUM(C28,C27)</f>
        <v>1785.17</v>
      </c>
      <c r="D26" s="95"/>
      <c r="F26" s="223"/>
      <c r="G26" s="223"/>
      <c r="H26" s="223"/>
    </row>
    <row r="27" spans="1:8">
      <c r="A27" s="222" t="s">
        <v>133</v>
      </c>
      <c r="B27" s="264">
        <v>32</v>
      </c>
      <c r="C27" s="264">
        <f>1740+36.17</f>
        <v>1776.17</v>
      </c>
      <c r="F27" s="47"/>
      <c r="G27" s="47"/>
      <c r="H27" s="47"/>
    </row>
    <row r="28" spans="1:8">
      <c r="A28" s="222" t="s">
        <v>134</v>
      </c>
      <c r="B28" s="264">
        <v>1</v>
      </c>
      <c r="C28" s="264">
        <v>9</v>
      </c>
      <c r="F28" s="47"/>
      <c r="G28" s="47"/>
      <c r="H28" s="47"/>
    </row>
    <row r="29" spans="1:8">
      <c r="A29" s="221" t="s">
        <v>135</v>
      </c>
      <c r="B29" s="161">
        <v>247</v>
      </c>
      <c r="C29" s="264">
        <v>52697.54</v>
      </c>
      <c r="D29" s="95"/>
      <c r="F29" s="223"/>
      <c r="G29" s="47"/>
      <c r="H29" s="47"/>
    </row>
    <row r="30" spans="1:8">
      <c r="A30" s="222" t="s">
        <v>133</v>
      </c>
      <c r="B30" s="264">
        <v>229</v>
      </c>
      <c r="C30" s="264">
        <v>52513.67</v>
      </c>
      <c r="F30" s="47"/>
      <c r="G30" s="223"/>
      <c r="H30" s="223"/>
    </row>
    <row r="31" spans="1:8">
      <c r="A31" s="222" t="s">
        <v>134</v>
      </c>
      <c r="B31" s="264">
        <v>18</v>
      </c>
      <c r="C31" s="264">
        <v>183.87</v>
      </c>
      <c r="F31" s="47"/>
      <c r="G31" s="47"/>
      <c r="H31" s="223"/>
    </row>
    <row r="32" spans="1:8">
      <c r="A32" s="221" t="s">
        <v>136</v>
      </c>
      <c r="B32" s="265">
        <f>B33</f>
        <v>8</v>
      </c>
      <c r="C32" s="265">
        <f>C33</f>
        <v>4115</v>
      </c>
      <c r="D32" s="95"/>
      <c r="F32" s="223"/>
      <c r="G32" s="47"/>
      <c r="H32" s="47"/>
    </row>
    <row r="33" spans="1:8">
      <c r="A33" s="222" t="s">
        <v>133</v>
      </c>
      <c r="B33" s="265">
        <v>8</v>
      </c>
      <c r="C33" s="265">
        <f>3615+500</f>
        <v>4115</v>
      </c>
      <c r="F33" s="47"/>
      <c r="G33" s="47"/>
      <c r="H33" s="47"/>
    </row>
    <row r="34" spans="1:8">
      <c r="A34" s="222" t="s">
        <v>134</v>
      </c>
      <c r="B34" s="264">
        <v>0</v>
      </c>
      <c r="C34" s="264">
        <v>0</v>
      </c>
      <c r="F34" s="47"/>
      <c r="G34" s="47"/>
      <c r="H34" s="47"/>
    </row>
    <row r="35" spans="1:8" ht="30">
      <c r="A35" s="218" t="s">
        <v>137</v>
      </c>
      <c r="B35" s="264">
        <f>B36+B37</f>
        <v>9</v>
      </c>
      <c r="C35" s="264">
        <f>C36+C37</f>
        <v>1418.78</v>
      </c>
      <c r="D35" s="95"/>
      <c r="F35" s="223"/>
      <c r="G35" s="47"/>
      <c r="H35" s="47"/>
    </row>
    <row r="36" spans="1:8">
      <c r="A36" s="219" t="s">
        <v>138</v>
      </c>
      <c r="B36" s="264">
        <v>9</v>
      </c>
      <c r="C36" s="264">
        <v>1418.78</v>
      </c>
      <c r="F36" s="47"/>
      <c r="G36" s="47"/>
      <c r="H36" s="47"/>
    </row>
    <row r="37" spans="1:8">
      <c r="A37" s="219" t="s">
        <v>139</v>
      </c>
      <c r="B37" s="264">
        <v>0</v>
      </c>
      <c r="C37" s="264">
        <v>0</v>
      </c>
      <c r="F37" s="47"/>
      <c r="G37" s="47"/>
      <c r="H37" s="47"/>
    </row>
    <row r="38" spans="1:8" ht="30">
      <c r="A38" s="218" t="s">
        <v>140</v>
      </c>
      <c r="B38" s="264">
        <v>0</v>
      </c>
      <c r="C38" s="264">
        <v>0</v>
      </c>
      <c r="F38" s="47"/>
      <c r="G38" s="47"/>
      <c r="H38" s="47"/>
    </row>
    <row r="39" spans="1:8">
      <c r="A39" s="219" t="s">
        <v>122</v>
      </c>
      <c r="B39" s="264">
        <v>0</v>
      </c>
      <c r="C39" s="264">
        <v>0</v>
      </c>
      <c r="F39" s="47"/>
      <c r="G39" s="47"/>
      <c r="H39" s="47"/>
    </row>
    <row r="40" spans="1:8" ht="30">
      <c r="A40" s="219" t="s">
        <v>123</v>
      </c>
      <c r="B40" s="264">
        <v>0</v>
      </c>
      <c r="C40" s="264">
        <v>0</v>
      </c>
      <c r="F40" s="47"/>
      <c r="G40" s="47"/>
      <c r="H40" s="47"/>
    </row>
    <row r="41" spans="1:8">
      <c r="A41" s="218" t="s">
        <v>141</v>
      </c>
      <c r="B41" s="264">
        <v>378</v>
      </c>
      <c r="C41" s="264">
        <f>C42+C43</f>
        <v>102333.48999999999</v>
      </c>
      <c r="F41" s="223"/>
      <c r="G41" s="47"/>
      <c r="H41" s="47"/>
    </row>
    <row r="42" spans="1:8" ht="30">
      <c r="A42" s="219" t="s">
        <v>142</v>
      </c>
      <c r="B42" s="264">
        <f>B24+B35+B39</f>
        <v>32</v>
      </c>
      <c r="C42" s="264">
        <f>C24+C35+C39</f>
        <v>28687.78</v>
      </c>
      <c r="F42" s="47"/>
      <c r="G42" s="47"/>
      <c r="H42" s="47"/>
    </row>
    <row r="43" spans="1:8" ht="45">
      <c r="A43" s="219" t="s">
        <v>143</v>
      </c>
      <c r="B43" s="264">
        <f>B25+B26+B29+B32+B40</f>
        <v>372</v>
      </c>
      <c r="C43" s="264">
        <f>C25+C26+C29+C32+C40</f>
        <v>73645.709999999992</v>
      </c>
      <c r="F43" s="47"/>
      <c r="G43" s="47"/>
      <c r="H43" s="47"/>
    </row>
    <row r="44" spans="1:8">
      <c r="A44" s="1212" t="s">
        <v>144</v>
      </c>
      <c r="B44" s="1213"/>
      <c r="C44" s="1213"/>
      <c r="D44" s="127"/>
      <c r="E44" s="127"/>
    </row>
    <row r="45" spans="1:8" ht="60">
      <c r="A45" s="221" t="s">
        <v>145</v>
      </c>
      <c r="B45" s="265">
        <f>691+96+18</f>
        <v>805</v>
      </c>
      <c r="C45" s="265">
        <f>274110+25815.75+8919.6289</f>
        <v>308845.37890000001</v>
      </c>
      <c r="F45" s="223"/>
      <c r="G45" s="223"/>
      <c r="H45" s="47"/>
    </row>
    <row r="46" spans="1:8" ht="30">
      <c r="A46" s="219" t="s">
        <v>146</v>
      </c>
      <c r="B46" s="265">
        <f>363+21</f>
        <v>384</v>
      </c>
      <c r="C46" s="265">
        <f>265326+16811.9</f>
        <v>282137.90000000002</v>
      </c>
      <c r="F46" s="47"/>
      <c r="G46" s="47"/>
      <c r="H46" s="47"/>
    </row>
    <row r="47" spans="1:8" ht="45">
      <c r="A47" s="218" t="s">
        <v>147</v>
      </c>
      <c r="B47" s="265">
        <f>16+3</f>
        <v>19</v>
      </c>
      <c r="C47" s="1141">
        <f>3704+2052.34</f>
        <v>5756.34</v>
      </c>
      <c r="F47" s="260"/>
      <c r="G47" s="223"/>
      <c r="H47" s="223"/>
    </row>
    <row r="48" spans="1:8" ht="30">
      <c r="A48" s="218" t="s">
        <v>148</v>
      </c>
      <c r="B48" s="265">
        <f>B45+B47</f>
        <v>824</v>
      </c>
      <c r="C48" s="265">
        <f>C45+C47</f>
        <v>314601.71890000004</v>
      </c>
      <c r="D48" s="266"/>
      <c r="F48" s="223"/>
      <c r="G48" s="223"/>
      <c r="H48" s="223"/>
    </row>
    <row r="49" spans="1:6">
      <c r="A49" s="1187" t="s">
        <v>149</v>
      </c>
      <c r="B49" s="1188"/>
      <c r="C49" s="1189"/>
      <c r="D49" s="127"/>
      <c r="E49" s="127"/>
    </row>
    <row r="50" spans="1:6" ht="30">
      <c r="A50" s="129" t="s">
        <v>150</v>
      </c>
      <c r="B50" s="130"/>
      <c r="C50" s="130"/>
      <c r="D50" s="197"/>
      <c r="E50" s="197"/>
    </row>
    <row r="51" spans="1:6">
      <c r="A51" s="131" t="s">
        <v>151</v>
      </c>
      <c r="B51" s="132">
        <v>0</v>
      </c>
      <c r="C51" s="132">
        <v>0</v>
      </c>
      <c r="D51" s="197"/>
      <c r="E51" s="197"/>
    </row>
    <row r="52" spans="1:6">
      <c r="A52" s="131" t="s">
        <v>241</v>
      </c>
      <c r="B52" s="132">
        <v>0</v>
      </c>
      <c r="C52" s="132">
        <v>0</v>
      </c>
      <c r="D52" s="197"/>
      <c r="E52" s="197"/>
    </row>
    <row r="53" spans="1:6" ht="30">
      <c r="A53" s="129" t="s">
        <v>152</v>
      </c>
      <c r="B53" s="130">
        <v>0</v>
      </c>
      <c r="C53" s="130">
        <v>0</v>
      </c>
      <c r="D53" s="197"/>
      <c r="E53" s="197"/>
    </row>
    <row r="54" spans="1:6">
      <c r="A54" s="131" t="s">
        <v>153</v>
      </c>
      <c r="B54" s="130">
        <v>0</v>
      </c>
      <c r="C54" s="130">
        <v>0</v>
      </c>
      <c r="D54" s="197"/>
      <c r="E54" s="47"/>
    </row>
    <row r="55" spans="1:6">
      <c r="A55" s="131" t="s">
        <v>154</v>
      </c>
      <c r="B55" s="130">
        <v>0</v>
      </c>
      <c r="C55" s="130">
        <v>0</v>
      </c>
      <c r="D55" s="197"/>
      <c r="E55" s="47"/>
    </row>
    <row r="56" spans="1:6" ht="45">
      <c r="A56" s="129" t="s">
        <v>155</v>
      </c>
      <c r="B56" s="130">
        <v>0</v>
      </c>
      <c r="C56" s="130">
        <v>0</v>
      </c>
      <c r="D56" s="197"/>
      <c r="E56" s="197"/>
    </row>
    <row r="57" spans="1:6">
      <c r="A57" s="131" t="s">
        <v>156</v>
      </c>
      <c r="B57" s="130">
        <v>0</v>
      </c>
      <c r="C57" s="130">
        <v>0</v>
      </c>
      <c r="D57" s="198"/>
      <c r="E57" s="198"/>
    </row>
    <row r="58" spans="1:6">
      <c r="A58" s="131" t="s">
        <v>157</v>
      </c>
      <c r="B58" s="130">
        <v>0</v>
      </c>
      <c r="C58" s="130">
        <v>0</v>
      </c>
      <c r="D58" s="198"/>
      <c r="E58" s="198"/>
    </row>
    <row r="59" spans="1:6">
      <c r="A59" s="1214" t="s">
        <v>239</v>
      </c>
      <c r="B59" s="1215"/>
      <c r="C59" s="1215"/>
      <c r="D59" s="197"/>
      <c r="E59" s="197"/>
    </row>
    <row r="60" spans="1:6">
      <c r="A60" s="1190" t="s">
        <v>158</v>
      </c>
      <c r="B60" s="1190"/>
      <c r="C60" s="127"/>
      <c r="D60" s="127"/>
      <c r="E60" s="127"/>
    </row>
    <row r="61" spans="1:6">
      <c r="A61" s="1190" t="s">
        <v>159</v>
      </c>
      <c r="B61" s="1190"/>
      <c r="C61" s="1190"/>
      <c r="D61" s="1190"/>
      <c r="E61" s="1190"/>
      <c r="F61" s="1190"/>
    </row>
    <row r="62" spans="1:6">
      <c r="A62" s="1190" t="s">
        <v>160</v>
      </c>
      <c r="B62" s="1190"/>
      <c r="C62" s="127"/>
      <c r="D62" s="127"/>
      <c r="E62" s="127"/>
    </row>
    <row r="63" spans="1:6">
      <c r="A63" s="1190" t="s">
        <v>161</v>
      </c>
      <c r="B63" s="1190"/>
      <c r="C63" s="1190"/>
      <c r="D63" s="1190"/>
      <c r="E63" s="1190"/>
    </row>
    <row r="65" spans="1:28">
      <c r="A65" s="1191" t="s">
        <v>162</v>
      </c>
      <c r="B65" s="1191"/>
      <c r="C65" s="1191"/>
      <c r="D65" s="1191"/>
      <c r="E65" s="1191"/>
      <c r="F65" s="1191"/>
      <c r="G65" s="1191"/>
      <c r="H65" s="1191"/>
      <c r="I65" s="1191"/>
      <c r="J65" s="1191"/>
      <c r="K65" s="1191"/>
      <c r="L65" s="1191"/>
      <c r="M65" s="1191"/>
      <c r="N65" s="1191"/>
      <c r="O65" s="1191"/>
      <c r="P65" s="1191"/>
      <c r="Q65" s="127"/>
    </row>
    <row r="66" spans="1:28">
      <c r="A66" s="1192" t="s">
        <v>59</v>
      </c>
      <c r="B66" s="1167" t="s">
        <v>163</v>
      </c>
      <c r="C66" s="1195"/>
      <c r="D66" s="1198" t="s">
        <v>164</v>
      </c>
      <c r="E66" s="1199"/>
      <c r="F66" s="1199"/>
      <c r="G66" s="1200"/>
      <c r="H66" s="1198" t="s">
        <v>165</v>
      </c>
      <c r="I66" s="1199"/>
      <c r="J66" s="1199"/>
      <c r="K66" s="1200"/>
      <c r="L66" s="1198" t="s">
        <v>166</v>
      </c>
      <c r="M66" s="1199"/>
      <c r="N66" s="1199"/>
      <c r="O66" s="1199"/>
      <c r="P66" s="1201"/>
      <c r="Q66" s="1195"/>
    </row>
    <row r="67" spans="1:28">
      <c r="A67" s="1193"/>
      <c r="B67" s="1193"/>
      <c r="C67" s="1196"/>
      <c r="D67" s="1192" t="s">
        <v>63</v>
      </c>
      <c r="E67" s="1195"/>
      <c r="F67" s="1192" t="s">
        <v>18</v>
      </c>
      <c r="G67" s="1195"/>
      <c r="H67" s="1192" t="s">
        <v>167</v>
      </c>
      <c r="I67" s="1195"/>
      <c r="J67" s="1192" t="s">
        <v>168</v>
      </c>
      <c r="K67" s="1195"/>
      <c r="L67" s="1198" t="s">
        <v>169</v>
      </c>
      <c r="M67" s="1199"/>
      <c r="N67" s="1199"/>
      <c r="O67" s="1199"/>
      <c r="P67" s="1202" t="s">
        <v>170</v>
      </c>
      <c r="Q67" s="1202"/>
    </row>
    <row r="68" spans="1:28">
      <c r="A68" s="1193"/>
      <c r="B68" s="1194"/>
      <c r="C68" s="1197"/>
      <c r="D68" s="1194"/>
      <c r="E68" s="1197"/>
      <c r="F68" s="1194"/>
      <c r="G68" s="1197"/>
      <c r="H68" s="1194"/>
      <c r="I68" s="1197"/>
      <c r="J68" s="1194"/>
      <c r="K68" s="1197"/>
      <c r="L68" s="1203" t="s">
        <v>171</v>
      </c>
      <c r="M68" s="1204"/>
      <c r="N68" s="1203" t="s">
        <v>172</v>
      </c>
      <c r="O68" s="1205"/>
      <c r="P68" s="1202"/>
      <c r="Q68" s="1202"/>
    </row>
    <row r="69" spans="1:28">
      <c r="A69" s="1194"/>
      <c r="B69" s="133" t="s">
        <v>31</v>
      </c>
      <c r="C69" s="133" t="s">
        <v>32</v>
      </c>
      <c r="D69" s="133" t="s">
        <v>31</v>
      </c>
      <c r="E69" s="133" t="s">
        <v>32</v>
      </c>
      <c r="F69" s="133" t="s">
        <v>31</v>
      </c>
      <c r="G69" s="133" t="s">
        <v>32</v>
      </c>
      <c r="H69" s="133" t="s">
        <v>31</v>
      </c>
      <c r="I69" s="133" t="s">
        <v>32</v>
      </c>
      <c r="J69" s="133" t="s">
        <v>31</v>
      </c>
      <c r="K69" s="133" t="s">
        <v>32</v>
      </c>
      <c r="L69" s="133" t="s">
        <v>31</v>
      </c>
      <c r="M69" s="133" t="s">
        <v>32</v>
      </c>
      <c r="N69" s="133" t="s">
        <v>31</v>
      </c>
      <c r="O69" s="134" t="s">
        <v>32</v>
      </c>
      <c r="P69" s="133" t="s">
        <v>31</v>
      </c>
      <c r="Q69" s="133" t="s">
        <v>32</v>
      </c>
    </row>
    <row r="70" spans="1:28">
      <c r="A70" s="72" t="s">
        <v>0</v>
      </c>
      <c r="B70" s="74">
        <v>192</v>
      </c>
      <c r="C70" s="74">
        <v>150483.74456672004</v>
      </c>
      <c r="D70" s="75">
        <v>121</v>
      </c>
      <c r="E70" s="135">
        <v>112567.8304093</v>
      </c>
      <c r="F70" s="75">
        <v>43</v>
      </c>
      <c r="G70" s="135">
        <v>26326.764157419999</v>
      </c>
      <c r="H70" s="75">
        <v>44</v>
      </c>
      <c r="I70" s="135">
        <v>26341.766550315002</v>
      </c>
      <c r="J70" s="75">
        <v>120</v>
      </c>
      <c r="K70" s="135">
        <v>112552.79175450001</v>
      </c>
      <c r="L70" s="75">
        <v>9</v>
      </c>
      <c r="M70" s="135">
        <v>126.64999999999999</v>
      </c>
      <c r="N70" s="75">
        <v>155</v>
      </c>
      <c r="O70" s="136">
        <v>138767.90830481498</v>
      </c>
      <c r="P70" s="74">
        <v>28</v>
      </c>
      <c r="Q70" s="135">
        <v>11589.15</v>
      </c>
      <c r="S70" s="121"/>
      <c r="T70" s="121"/>
      <c r="U70" s="121"/>
      <c r="V70" s="121"/>
      <c r="W70" s="121"/>
      <c r="X70" s="120"/>
      <c r="Z70" s="120"/>
      <c r="AB70" s="120"/>
    </row>
    <row r="71" spans="1:28">
      <c r="A71" s="72" t="s">
        <v>1</v>
      </c>
      <c r="B71" s="74">
        <f>SUM(B72:B78)</f>
        <v>142</v>
      </c>
      <c r="C71" s="74">
        <f>SUM(C72:C78)</f>
        <v>49858.815425100001</v>
      </c>
      <c r="D71" s="74">
        <f t="shared" ref="D71:Q71" si="0">SUM(D72:D78)</f>
        <v>90</v>
      </c>
      <c r="E71" s="74">
        <f t="shared" si="0"/>
        <v>42317.41</v>
      </c>
      <c r="F71" s="74">
        <f t="shared" si="0"/>
        <v>33</v>
      </c>
      <c r="G71" s="74">
        <f t="shared" si="0"/>
        <v>1785.0654250999999</v>
      </c>
      <c r="H71" s="74">
        <f t="shared" si="0"/>
        <v>34</v>
      </c>
      <c r="I71" s="74">
        <f t="shared" si="0"/>
        <v>6085.0654251000005</v>
      </c>
      <c r="J71" s="74">
        <f t="shared" si="0"/>
        <v>89</v>
      </c>
      <c r="K71" s="74">
        <f t="shared" si="0"/>
        <v>38017.410000000003</v>
      </c>
      <c r="L71" s="74">
        <f t="shared" si="0"/>
        <v>20</v>
      </c>
      <c r="M71" s="74">
        <f t="shared" si="0"/>
        <v>466.21999999999997</v>
      </c>
      <c r="N71" s="74">
        <f t="shared" si="0"/>
        <v>103</v>
      </c>
      <c r="O71" s="74">
        <f t="shared" si="0"/>
        <v>43635.870840699994</v>
      </c>
      <c r="P71" s="74">
        <f t="shared" si="0"/>
        <v>19</v>
      </c>
      <c r="Q71" s="74">
        <f t="shared" si="0"/>
        <v>5756.34</v>
      </c>
      <c r="S71" s="121"/>
      <c r="T71" s="121"/>
      <c r="U71" s="121"/>
      <c r="V71" s="121"/>
      <c r="W71" s="121"/>
      <c r="X71" s="120"/>
      <c r="Z71" s="120"/>
      <c r="AB71" s="120"/>
    </row>
    <row r="72" spans="1:28">
      <c r="A72" s="137">
        <v>44652</v>
      </c>
      <c r="B72" s="138">
        <f t="shared" ref="B72:C78" si="1">D72+F72+P72</f>
        <v>21</v>
      </c>
      <c r="C72" s="138">
        <f t="shared" si="1"/>
        <v>6300.42</v>
      </c>
      <c r="D72" s="138">
        <v>10</v>
      </c>
      <c r="E72" s="138">
        <v>4819.24</v>
      </c>
      <c r="F72" s="139">
        <v>5</v>
      </c>
      <c r="G72" s="138">
        <v>138.18</v>
      </c>
      <c r="H72" s="138">
        <v>6</v>
      </c>
      <c r="I72" s="138">
        <v>4438.18</v>
      </c>
      <c r="J72" s="139">
        <v>9</v>
      </c>
      <c r="K72" s="138">
        <v>519.24</v>
      </c>
      <c r="L72" s="139">
        <v>1</v>
      </c>
      <c r="M72" s="138">
        <v>1.71</v>
      </c>
      <c r="N72" s="139">
        <v>14</v>
      </c>
      <c r="O72" s="140">
        <v>4955.71</v>
      </c>
      <c r="P72" s="168">
        <v>6</v>
      </c>
      <c r="Q72" s="169">
        <v>1343</v>
      </c>
      <c r="S72" s="121"/>
      <c r="T72" s="121"/>
      <c r="U72" s="121"/>
      <c r="V72" s="121"/>
      <c r="W72" s="121"/>
      <c r="X72" s="120"/>
      <c r="Z72" s="120"/>
      <c r="AB72" s="120"/>
    </row>
    <row r="73" spans="1:28">
      <c r="A73" s="141">
        <v>44682</v>
      </c>
      <c r="B73" s="138">
        <f t="shared" si="1"/>
        <v>21</v>
      </c>
      <c r="C73" s="138">
        <f>E73+G73+Q73</f>
        <v>32658.129999999997</v>
      </c>
      <c r="D73" s="139">
        <v>14</v>
      </c>
      <c r="E73" s="138">
        <v>31387.51</v>
      </c>
      <c r="F73" s="139">
        <v>5</v>
      </c>
      <c r="G73" s="138">
        <v>931.62</v>
      </c>
      <c r="H73" s="139">
        <v>5</v>
      </c>
      <c r="I73" s="138">
        <v>931.62</v>
      </c>
      <c r="J73" s="139">
        <v>14</v>
      </c>
      <c r="K73" s="138">
        <v>31387.51</v>
      </c>
      <c r="L73" s="139">
        <v>0</v>
      </c>
      <c r="M73" s="138">
        <v>0</v>
      </c>
      <c r="N73" s="139">
        <v>19</v>
      </c>
      <c r="O73" s="140">
        <v>32319.127780599993</v>
      </c>
      <c r="P73" s="168">
        <v>2</v>
      </c>
      <c r="Q73" s="169">
        <v>339</v>
      </c>
      <c r="S73" s="121"/>
      <c r="T73" s="121"/>
      <c r="U73" s="121"/>
      <c r="V73" s="121"/>
      <c r="W73" s="121"/>
      <c r="X73" s="120"/>
      <c r="Z73" s="120"/>
      <c r="AB73" s="120"/>
    </row>
    <row r="74" spans="1:28">
      <c r="A74" s="141" t="s">
        <v>85</v>
      </c>
      <c r="B74" s="138">
        <f t="shared" si="1"/>
        <v>15</v>
      </c>
      <c r="C74" s="138">
        <f t="shared" si="1"/>
        <v>2310.84</v>
      </c>
      <c r="D74" s="139">
        <v>8</v>
      </c>
      <c r="E74" s="138">
        <v>1343.54</v>
      </c>
      <c r="F74" s="139">
        <v>4</v>
      </c>
      <c r="G74" s="138">
        <v>125.3</v>
      </c>
      <c r="H74" s="139">
        <v>4</v>
      </c>
      <c r="I74" s="138">
        <v>125.3</v>
      </c>
      <c r="J74" s="139">
        <v>8</v>
      </c>
      <c r="K74" s="138">
        <v>1343.54</v>
      </c>
      <c r="L74" s="143">
        <v>1</v>
      </c>
      <c r="M74" s="143">
        <v>48.86</v>
      </c>
      <c r="N74" s="139">
        <v>11</v>
      </c>
      <c r="O74" s="144">
        <v>1419.98</v>
      </c>
      <c r="P74" s="168">
        <v>3</v>
      </c>
      <c r="Q74" s="169">
        <v>842</v>
      </c>
      <c r="S74" s="121"/>
      <c r="T74" s="121"/>
      <c r="U74" s="121"/>
      <c r="V74" s="121"/>
      <c r="W74" s="121"/>
      <c r="X74" s="120"/>
      <c r="Z74" s="120"/>
      <c r="AB74" s="120"/>
    </row>
    <row r="75" spans="1:28">
      <c r="A75" s="137">
        <v>44743</v>
      </c>
      <c r="B75" s="146">
        <f t="shared" si="1"/>
        <v>15</v>
      </c>
      <c r="C75" s="146">
        <f t="shared" si="1"/>
        <v>578.76</v>
      </c>
      <c r="D75" s="147">
        <v>11</v>
      </c>
      <c r="E75" s="146">
        <v>221.65</v>
      </c>
      <c r="F75" s="139">
        <v>3</v>
      </c>
      <c r="G75" s="138">
        <v>59.11</v>
      </c>
      <c r="H75" s="139">
        <v>3</v>
      </c>
      <c r="I75" s="146">
        <v>59.11</v>
      </c>
      <c r="J75" s="147">
        <v>11</v>
      </c>
      <c r="K75" s="146">
        <v>221.65</v>
      </c>
      <c r="L75" s="148">
        <v>12</v>
      </c>
      <c r="M75" s="148">
        <v>269.64</v>
      </c>
      <c r="N75" s="147">
        <v>2</v>
      </c>
      <c r="O75" s="149">
        <v>11.12</v>
      </c>
      <c r="P75" s="170">
        <v>1</v>
      </c>
      <c r="Q75" s="171">
        <v>298</v>
      </c>
      <c r="S75" s="121"/>
      <c r="T75" s="121"/>
      <c r="U75" s="121"/>
      <c r="V75" s="121"/>
      <c r="W75" s="121"/>
      <c r="X75" s="120"/>
      <c r="Z75" s="120"/>
      <c r="AB75" s="120"/>
    </row>
    <row r="76" spans="1:28">
      <c r="A76" s="137">
        <v>44774</v>
      </c>
      <c r="B76" s="146">
        <f t="shared" si="1"/>
        <v>9</v>
      </c>
      <c r="C76" s="146">
        <f t="shared" si="1"/>
        <v>1225.07</v>
      </c>
      <c r="D76" s="191">
        <v>5</v>
      </c>
      <c r="E76" s="192">
        <v>874.51</v>
      </c>
      <c r="F76" s="191">
        <v>3</v>
      </c>
      <c r="G76" s="192">
        <v>70.540000000000006</v>
      </c>
      <c r="H76" s="193">
        <v>3</v>
      </c>
      <c r="I76" s="194">
        <v>70.540000000000006</v>
      </c>
      <c r="J76" s="193">
        <v>5</v>
      </c>
      <c r="K76" s="194">
        <v>874.51</v>
      </c>
      <c r="L76" s="193">
        <v>3</v>
      </c>
      <c r="M76" s="195">
        <v>30.99</v>
      </c>
      <c r="N76" s="193">
        <v>5</v>
      </c>
      <c r="O76" s="195">
        <v>914.06</v>
      </c>
      <c r="P76" s="196">
        <v>1</v>
      </c>
      <c r="Q76" s="196">
        <v>280.02</v>
      </c>
      <c r="R76" s="150"/>
      <c r="S76" s="121"/>
      <c r="T76" s="121"/>
      <c r="U76" s="121"/>
      <c r="V76" s="121"/>
      <c r="W76" s="121"/>
      <c r="X76" s="120"/>
      <c r="Z76" s="120"/>
      <c r="AB76" s="120"/>
    </row>
    <row r="77" spans="1:28">
      <c r="A77" s="137">
        <v>44805</v>
      </c>
      <c r="B77" s="138">
        <f t="shared" si="1"/>
        <v>33</v>
      </c>
      <c r="C77" s="138">
        <f t="shared" si="1"/>
        <v>3314.400000000001</v>
      </c>
      <c r="D77" s="139">
        <v>22</v>
      </c>
      <c r="E77" s="138">
        <v>2414.1100000000006</v>
      </c>
      <c r="F77" s="139">
        <v>8</v>
      </c>
      <c r="G77" s="138">
        <v>298.31000000000017</v>
      </c>
      <c r="H77" s="139">
        <v>8</v>
      </c>
      <c r="I77" s="138">
        <v>298.31000000000017</v>
      </c>
      <c r="J77" s="139">
        <v>22</v>
      </c>
      <c r="K77" s="138">
        <v>2414.1100000000006</v>
      </c>
      <c r="L77" s="139">
        <v>3</v>
      </c>
      <c r="M77" s="138">
        <v>115.02</v>
      </c>
      <c r="N77" s="139">
        <v>27</v>
      </c>
      <c r="O77" s="140">
        <v>2597.0176350000002</v>
      </c>
      <c r="P77" s="168">
        <v>3</v>
      </c>
      <c r="Q77" s="169">
        <v>601.98</v>
      </c>
      <c r="S77" s="121"/>
      <c r="T77" s="121"/>
      <c r="U77" s="121"/>
      <c r="V77" s="121"/>
      <c r="W77" s="121"/>
      <c r="X77" s="120"/>
      <c r="Z77" s="120"/>
      <c r="AB77" s="120"/>
    </row>
    <row r="78" spans="1:28" ht="15.75">
      <c r="A78" s="141">
        <v>44835</v>
      </c>
      <c r="B78" s="138">
        <f t="shared" si="1"/>
        <v>28</v>
      </c>
      <c r="C78" s="138">
        <f t="shared" si="1"/>
        <v>3471.1954250999997</v>
      </c>
      <c r="D78" s="257">
        <v>20</v>
      </c>
      <c r="E78" s="258">
        <v>1256.8499999999997</v>
      </c>
      <c r="F78" s="258">
        <v>5</v>
      </c>
      <c r="G78" s="258">
        <v>162.00542509999997</v>
      </c>
      <c r="H78" s="258">
        <v>5</v>
      </c>
      <c r="I78" s="258">
        <v>162.00542509999997</v>
      </c>
      <c r="J78" s="257">
        <v>20</v>
      </c>
      <c r="K78" s="258">
        <v>1256.8499999999997</v>
      </c>
      <c r="L78" s="139">
        <v>0</v>
      </c>
      <c r="M78" s="138">
        <v>0</v>
      </c>
      <c r="N78" s="258">
        <v>25</v>
      </c>
      <c r="O78" s="258">
        <v>1418.8554250999996</v>
      </c>
      <c r="P78" s="168">
        <v>3</v>
      </c>
      <c r="Q78" s="169">
        <v>2052.34</v>
      </c>
      <c r="S78" s="121"/>
      <c r="T78" s="121"/>
      <c r="U78" s="121"/>
      <c r="V78" s="121"/>
      <c r="W78" s="121"/>
      <c r="X78" s="120"/>
      <c r="Z78" s="120"/>
      <c r="AB78" s="120"/>
    </row>
    <row r="79" spans="1:28">
      <c r="A79" s="1216" t="s">
        <v>173</v>
      </c>
      <c r="B79" s="1217"/>
      <c r="C79" s="1217"/>
      <c r="D79" s="1217"/>
      <c r="E79" s="1217"/>
      <c r="F79" s="1217"/>
      <c r="G79" s="1217"/>
      <c r="H79" s="1217"/>
      <c r="I79" s="1217"/>
      <c r="J79" s="1217"/>
      <c r="K79" s="1217"/>
      <c r="L79" s="1217"/>
      <c r="M79" s="1217"/>
      <c r="N79" s="1217"/>
      <c r="O79" s="1217"/>
      <c r="P79" s="1217"/>
      <c r="Q79" s="1217"/>
    </row>
    <row r="80" spans="1:28" ht="15.75">
      <c r="A80" s="188" t="s">
        <v>174</v>
      </c>
      <c r="B80" s="188"/>
      <c r="C80" s="188"/>
      <c r="D80" s="142"/>
      <c r="E80" s="142"/>
      <c r="F80" s="142"/>
      <c r="G80" s="142"/>
      <c r="H80" s="142"/>
      <c r="I80" s="142"/>
      <c r="J80" s="142"/>
      <c r="K80" s="142"/>
      <c r="L80" s="142"/>
      <c r="M80" s="199"/>
      <c r="N80" s="199"/>
      <c r="O80" s="40"/>
      <c r="P80" s="142"/>
      <c r="Q80" s="142"/>
    </row>
    <row r="81" spans="1:19">
      <c r="A81" s="188" t="s">
        <v>175</v>
      </c>
      <c r="B81" s="188"/>
      <c r="C81" s="188"/>
      <c r="D81" s="188"/>
      <c r="E81" s="188"/>
      <c r="F81" s="188"/>
      <c r="G81" s="256"/>
      <c r="H81" s="256"/>
      <c r="I81" s="259"/>
      <c r="J81" s="188"/>
      <c r="K81" s="188"/>
      <c r="L81" s="188"/>
      <c r="M81" s="188"/>
      <c r="N81" s="188"/>
      <c r="O81" s="145"/>
      <c r="P81" s="145"/>
      <c r="Q81" s="188"/>
    </row>
    <row r="82" spans="1:19">
      <c r="A82" s="188" t="s">
        <v>176</v>
      </c>
      <c r="B82" s="188"/>
      <c r="C82" s="188"/>
      <c r="D82" s="188"/>
      <c r="E82" s="188"/>
      <c r="F82" s="188"/>
      <c r="G82" s="188"/>
      <c r="H82" s="188"/>
      <c r="I82" s="145"/>
      <c r="J82" s="145"/>
      <c r="K82" s="188"/>
      <c r="L82" s="188"/>
      <c r="M82" s="142"/>
      <c r="N82" s="188"/>
      <c r="O82" s="142"/>
      <c r="P82" s="145"/>
      <c r="Q82" s="188"/>
    </row>
    <row r="83" spans="1:19">
      <c r="A83" s="1191" t="s">
        <v>239</v>
      </c>
      <c r="B83" s="1191"/>
      <c r="C83" s="187"/>
      <c r="D83" s="187"/>
      <c r="E83" s="187"/>
      <c r="F83" s="187"/>
      <c r="G83" s="187"/>
      <c r="H83" s="187"/>
      <c r="I83" s="187"/>
      <c r="J83" s="187"/>
      <c r="K83" s="187"/>
      <c r="L83" s="187"/>
      <c r="M83" s="187"/>
      <c r="N83" s="187"/>
      <c r="O83" s="187"/>
      <c r="P83" s="187"/>
      <c r="Q83" s="187"/>
    </row>
    <row r="84" spans="1:19">
      <c r="A84" s="187" t="s">
        <v>56</v>
      </c>
      <c r="B84" s="187"/>
      <c r="C84" s="187"/>
      <c r="D84" s="187"/>
      <c r="E84" s="187"/>
      <c r="F84" s="187"/>
      <c r="G84" s="187"/>
      <c r="H84" s="187"/>
      <c r="I84" s="187"/>
      <c r="M84" s="187"/>
      <c r="N84" s="187"/>
      <c r="O84" s="187"/>
      <c r="P84" s="187"/>
      <c r="Q84" s="187"/>
    </row>
    <row r="85" spans="1:19">
      <c r="B85" s="121"/>
      <c r="C85" s="121"/>
      <c r="D85" s="121"/>
      <c r="E85" s="121"/>
      <c r="F85" s="121"/>
      <c r="G85" s="121"/>
      <c r="H85" s="121"/>
      <c r="I85" s="121"/>
      <c r="J85" s="121"/>
      <c r="K85" s="121"/>
      <c r="L85" s="121"/>
      <c r="M85" s="121"/>
      <c r="N85" s="121"/>
      <c r="O85" s="121"/>
      <c r="P85" s="121"/>
      <c r="Q85" s="121"/>
      <c r="R85" s="121"/>
      <c r="S85" s="121"/>
    </row>
    <row r="86" spans="1:19">
      <c r="B86" s="121"/>
      <c r="C86" s="121"/>
      <c r="D86" s="121"/>
      <c r="E86" s="121"/>
      <c r="F86" s="121"/>
      <c r="G86" s="121"/>
      <c r="H86" s="121"/>
      <c r="I86" s="121"/>
      <c r="J86" s="121"/>
      <c r="K86" s="121"/>
      <c r="L86" s="121"/>
      <c r="M86" s="121"/>
      <c r="N86" s="121"/>
      <c r="O86" s="121"/>
      <c r="P86" s="121"/>
      <c r="Q86" s="121"/>
    </row>
    <row r="92" spans="1:19">
      <c r="N92" s="199"/>
      <c r="O92" s="199"/>
      <c r="P92" s="200"/>
    </row>
  </sheetData>
  <mergeCells count="27">
    <mergeCell ref="A83:B83"/>
    <mergeCell ref="A61:F61"/>
    <mergeCell ref="A63:E63"/>
    <mergeCell ref="A60:B60"/>
    <mergeCell ref="A59:C59"/>
    <mergeCell ref="A79:Q79"/>
    <mergeCell ref="A1:D1"/>
    <mergeCell ref="A2:A3"/>
    <mergeCell ref="B2:C2"/>
    <mergeCell ref="A4:C4"/>
    <mergeCell ref="A44:C44"/>
    <mergeCell ref="A49:C49"/>
    <mergeCell ref="A62:B62"/>
    <mergeCell ref="A65:P65"/>
    <mergeCell ref="A66:A69"/>
    <mergeCell ref="B66:C68"/>
    <mergeCell ref="D66:G66"/>
    <mergeCell ref="H66:K66"/>
    <mergeCell ref="L66:Q66"/>
    <mergeCell ref="D67:E68"/>
    <mergeCell ref="F67:G68"/>
    <mergeCell ref="H67:I68"/>
    <mergeCell ref="J67:K68"/>
    <mergeCell ref="L67:O67"/>
    <mergeCell ref="P67:Q68"/>
    <mergeCell ref="L68:M68"/>
    <mergeCell ref="N68:O68"/>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election activeCell="D16" sqref="D16"/>
    </sheetView>
  </sheetViews>
  <sheetFormatPr defaultColWidth="9.140625" defaultRowHeight="15"/>
  <cols>
    <col min="1" max="1" width="11.5703125" style="70" bestFit="1" customWidth="1"/>
    <col min="2" max="7" width="12.140625" style="70" bestFit="1" customWidth="1"/>
    <col min="8" max="8" width="13.7109375" style="70" customWidth="1"/>
    <col min="9" max="9" width="9.5703125" style="70" bestFit="1" customWidth="1"/>
    <col min="10" max="10" width="17" style="70" customWidth="1"/>
    <col min="11" max="11" width="4.5703125" style="70" bestFit="1" customWidth="1"/>
    <col min="12" max="16384" width="9.140625" style="70"/>
  </cols>
  <sheetData>
    <row r="1" spans="1:18">
      <c r="A1" s="1393" t="s">
        <v>450</v>
      </c>
      <c r="B1" s="1393"/>
      <c r="C1" s="1393"/>
      <c r="D1" s="1393"/>
      <c r="E1" s="1393"/>
      <c r="F1" s="1393"/>
      <c r="G1" s="1393"/>
      <c r="H1" s="1393"/>
      <c r="I1" s="1393"/>
    </row>
    <row r="2" spans="1:18" s="327" customFormat="1" ht="15" customHeight="1">
      <c r="A2" s="1394" t="s">
        <v>449</v>
      </c>
      <c r="B2" s="1369" t="s">
        <v>448</v>
      </c>
      <c r="C2" s="1396"/>
      <c r="D2" s="1370"/>
      <c r="E2" s="1369" t="s">
        <v>170</v>
      </c>
      <c r="F2" s="1396"/>
      <c r="G2" s="1370"/>
      <c r="H2" s="1369" t="s">
        <v>12</v>
      </c>
      <c r="I2" s="1396"/>
      <c r="J2" s="1370"/>
      <c r="K2" s="70"/>
      <c r="L2" s="70"/>
      <c r="M2" s="70"/>
      <c r="N2" s="70"/>
      <c r="O2" s="70"/>
      <c r="P2" s="70"/>
      <c r="Q2" s="70"/>
      <c r="R2" s="70"/>
    </row>
    <row r="3" spans="1:18" s="327" customFormat="1" ht="45">
      <c r="A3" s="1395"/>
      <c r="B3" s="381" t="s">
        <v>446</v>
      </c>
      <c r="C3" s="381" t="s">
        <v>445</v>
      </c>
      <c r="D3" s="381" t="s">
        <v>447</v>
      </c>
      <c r="E3" s="381" t="s">
        <v>446</v>
      </c>
      <c r="F3" s="381" t="s">
        <v>445</v>
      </c>
      <c r="G3" s="381" t="s">
        <v>447</v>
      </c>
      <c r="H3" s="381" t="s">
        <v>446</v>
      </c>
      <c r="I3" s="381" t="s">
        <v>445</v>
      </c>
      <c r="J3" s="381" t="s">
        <v>444</v>
      </c>
      <c r="K3" s="70"/>
      <c r="L3" s="70"/>
      <c r="M3" s="70"/>
      <c r="N3" s="70"/>
      <c r="O3" s="70"/>
      <c r="P3" s="70"/>
      <c r="Q3" s="70"/>
      <c r="R3" s="70"/>
    </row>
    <row r="4" spans="1:18" s="331" customFormat="1">
      <c r="A4" s="378" t="s">
        <v>0</v>
      </c>
      <c r="B4" s="379">
        <v>1255851.96</v>
      </c>
      <c r="C4" s="379">
        <v>1075950.3499999999</v>
      </c>
      <c r="D4" s="380">
        <v>179901.61</v>
      </c>
      <c r="E4" s="379">
        <v>1631109</v>
      </c>
      <c r="F4" s="379">
        <v>1532902.5200000003</v>
      </c>
      <c r="G4" s="377">
        <v>98206.48000000001</v>
      </c>
      <c r="H4" s="379">
        <v>2886960.9599999995</v>
      </c>
      <c r="I4" s="379">
        <v>2608852.8699999996</v>
      </c>
      <c r="J4" s="379">
        <v>278108.09000000003</v>
      </c>
      <c r="K4" s="70"/>
      <c r="L4" s="70"/>
      <c r="M4" s="70"/>
      <c r="N4" s="70"/>
      <c r="O4" s="70"/>
      <c r="P4" s="70"/>
      <c r="Q4" s="70"/>
      <c r="R4" s="70"/>
    </row>
    <row r="5" spans="1:18" s="331" customFormat="1">
      <c r="A5" s="378" t="s">
        <v>1</v>
      </c>
      <c r="B5" s="377">
        <f t="shared" ref="B5:J5" si="0">SUM(B6:B12)</f>
        <v>732420.33</v>
      </c>
      <c r="C5" s="377">
        <f t="shared" si="0"/>
        <v>621688.40999999992</v>
      </c>
      <c r="D5" s="377">
        <f t="shared" si="0"/>
        <v>110731.92000000001</v>
      </c>
      <c r="E5" s="377">
        <f t="shared" si="0"/>
        <v>865005.34000000008</v>
      </c>
      <c r="F5" s="377">
        <f t="shared" si="0"/>
        <v>903619.65999999992</v>
      </c>
      <c r="G5" s="377">
        <f t="shared" si="0"/>
        <v>-38614.32</v>
      </c>
      <c r="H5" s="377">
        <f t="shared" si="0"/>
        <v>1597425.67</v>
      </c>
      <c r="I5" s="377">
        <f t="shared" si="0"/>
        <v>1525308.0699999998</v>
      </c>
      <c r="J5" s="377">
        <f t="shared" si="0"/>
        <v>72117.60000000002</v>
      </c>
      <c r="K5" s="70"/>
      <c r="L5" s="70"/>
      <c r="M5" s="70"/>
      <c r="N5" s="70"/>
      <c r="O5" s="70"/>
      <c r="P5" s="70"/>
      <c r="Q5" s="70"/>
      <c r="R5" s="70"/>
    </row>
    <row r="6" spans="1:18" s="327" customFormat="1">
      <c r="A6" s="118" t="s">
        <v>83</v>
      </c>
      <c r="B6" s="130">
        <v>109219.15</v>
      </c>
      <c r="C6" s="130">
        <v>86847.98</v>
      </c>
      <c r="D6" s="130">
        <v>22371.17</v>
      </c>
      <c r="E6" s="130">
        <v>96276.66</v>
      </c>
      <c r="F6" s="130">
        <v>89451.53</v>
      </c>
      <c r="G6" s="130">
        <v>6825.13</v>
      </c>
      <c r="H6" s="130">
        <f t="shared" ref="H6:J10" si="1">B6+E6</f>
        <v>205495.81</v>
      </c>
      <c r="I6" s="130">
        <f t="shared" si="1"/>
        <v>176299.51</v>
      </c>
      <c r="J6" s="130">
        <f t="shared" si="1"/>
        <v>29196.3</v>
      </c>
      <c r="K6" s="70"/>
      <c r="L6" s="70"/>
      <c r="M6" s="70"/>
      <c r="N6" s="70"/>
      <c r="O6" s="70"/>
      <c r="P6" s="70"/>
      <c r="Q6" s="70"/>
      <c r="R6" s="70"/>
    </row>
    <row r="7" spans="1:18" s="327" customFormat="1">
      <c r="A7" s="118" t="s">
        <v>84</v>
      </c>
      <c r="B7" s="130">
        <v>143134.79</v>
      </c>
      <c r="C7" s="130">
        <v>105335.82</v>
      </c>
      <c r="D7" s="130">
        <v>37798.97</v>
      </c>
      <c r="E7" s="130">
        <v>153238.22</v>
      </c>
      <c r="F7" s="130">
        <v>170507.47</v>
      </c>
      <c r="G7" s="130">
        <v>-17269.25</v>
      </c>
      <c r="H7" s="130">
        <f t="shared" si="1"/>
        <v>296373.01</v>
      </c>
      <c r="I7" s="130">
        <f t="shared" si="1"/>
        <v>275843.29000000004</v>
      </c>
      <c r="J7" s="130">
        <f t="shared" si="1"/>
        <v>20529.72</v>
      </c>
      <c r="K7" s="70"/>
      <c r="L7" s="70"/>
      <c r="M7" s="70"/>
      <c r="N7" s="70"/>
      <c r="O7" s="70"/>
      <c r="P7" s="70"/>
      <c r="Q7" s="70"/>
      <c r="R7" s="70"/>
    </row>
    <row r="8" spans="1:18" s="327" customFormat="1">
      <c r="A8" s="118" t="s">
        <v>85</v>
      </c>
      <c r="B8" s="130">
        <v>96719.25</v>
      </c>
      <c r="C8" s="130">
        <v>74668.44</v>
      </c>
      <c r="D8" s="130">
        <v>22050.81</v>
      </c>
      <c r="E8" s="130">
        <v>116220.75</v>
      </c>
      <c r="F8" s="130">
        <v>124902.16</v>
      </c>
      <c r="G8" s="130">
        <v>-8681.41</v>
      </c>
      <c r="H8" s="130">
        <f t="shared" si="1"/>
        <v>212940</v>
      </c>
      <c r="I8" s="130">
        <f t="shared" si="1"/>
        <v>199570.6</v>
      </c>
      <c r="J8" s="130">
        <f t="shared" si="1"/>
        <v>13369.400000000001</v>
      </c>
      <c r="K8" s="70"/>
      <c r="L8" s="70"/>
      <c r="M8" s="70"/>
      <c r="N8" s="70"/>
      <c r="O8" s="70"/>
      <c r="P8" s="70"/>
      <c r="Q8" s="70"/>
      <c r="R8" s="70"/>
    </row>
    <row r="9" spans="1:18" s="327" customFormat="1">
      <c r="A9" s="118" t="s">
        <v>88</v>
      </c>
      <c r="B9" s="130">
        <v>91677.5</v>
      </c>
      <c r="C9" s="130">
        <v>86965.119999999995</v>
      </c>
      <c r="D9" s="130">
        <v>4712.38</v>
      </c>
      <c r="E9" s="130">
        <v>117346.64</v>
      </c>
      <c r="F9" s="130">
        <v>112886.79</v>
      </c>
      <c r="G9" s="130">
        <v>4459.8500000000004</v>
      </c>
      <c r="H9" s="130">
        <f t="shared" si="1"/>
        <v>209024.14</v>
      </c>
      <c r="I9" s="130">
        <f t="shared" si="1"/>
        <v>199851.90999999997</v>
      </c>
      <c r="J9" s="130">
        <f t="shared" si="1"/>
        <v>9172.23</v>
      </c>
      <c r="K9" s="70"/>
      <c r="L9" s="70"/>
      <c r="M9" s="70"/>
      <c r="N9" s="70"/>
      <c r="O9" s="70"/>
      <c r="P9" s="70"/>
      <c r="Q9" s="70"/>
      <c r="R9" s="70"/>
    </row>
    <row r="10" spans="1:18" s="327" customFormat="1">
      <c r="A10" s="118" t="s">
        <v>89</v>
      </c>
      <c r="B10" s="130">
        <v>90595.39</v>
      </c>
      <c r="C10" s="130">
        <v>91716.17</v>
      </c>
      <c r="D10" s="130">
        <v>-1120.78</v>
      </c>
      <c r="E10" s="130">
        <v>145972.48000000001</v>
      </c>
      <c r="F10" s="130">
        <v>140212.24</v>
      </c>
      <c r="G10" s="130">
        <v>5760.24</v>
      </c>
      <c r="H10" s="130">
        <f t="shared" si="1"/>
        <v>236567.87</v>
      </c>
      <c r="I10" s="130">
        <f t="shared" si="1"/>
        <v>231928.40999999997</v>
      </c>
      <c r="J10" s="130">
        <f t="shared" si="1"/>
        <v>4639.46</v>
      </c>
      <c r="K10" s="70"/>
      <c r="L10" s="70"/>
      <c r="M10" s="70"/>
      <c r="N10" s="70"/>
      <c r="O10" s="70"/>
      <c r="P10" s="70"/>
      <c r="Q10" s="70"/>
      <c r="R10" s="70"/>
    </row>
    <row r="11" spans="1:18" s="327" customFormat="1">
      <c r="A11" s="118" t="s">
        <v>185</v>
      </c>
      <c r="B11" s="130">
        <v>123727.17</v>
      </c>
      <c r="C11" s="130">
        <v>105125.43</v>
      </c>
      <c r="D11" s="130">
        <v>18601.740000000002</v>
      </c>
      <c r="E11" s="130">
        <v>141319.51999999999</v>
      </c>
      <c r="F11" s="130">
        <v>161704.51</v>
      </c>
      <c r="G11" s="130">
        <v>-20384.990000000002</v>
      </c>
      <c r="H11" s="130">
        <f>E11+B11</f>
        <v>265046.69</v>
      </c>
      <c r="I11" s="130">
        <f>F11+C11</f>
        <v>266829.94</v>
      </c>
      <c r="J11" s="130">
        <f>G11+D11</f>
        <v>-1783.25</v>
      </c>
      <c r="K11" s="70"/>
      <c r="L11" s="70"/>
      <c r="M11" s="70"/>
      <c r="N11" s="70"/>
      <c r="O11" s="70"/>
      <c r="P11" s="70"/>
      <c r="Q11" s="70"/>
      <c r="R11" s="70"/>
    </row>
    <row r="12" spans="1:18" s="327" customFormat="1">
      <c r="A12" s="118" t="s">
        <v>240</v>
      </c>
      <c r="B12" s="130">
        <v>77347.08</v>
      </c>
      <c r="C12" s="130">
        <v>71029.45</v>
      </c>
      <c r="D12" s="130">
        <v>6317.63</v>
      </c>
      <c r="E12" s="130">
        <v>94631.07</v>
      </c>
      <c r="F12" s="130">
        <v>103954.96</v>
      </c>
      <c r="G12" s="130">
        <v>-9323.89</v>
      </c>
      <c r="H12" s="130">
        <f>B12+E12</f>
        <v>171978.15000000002</v>
      </c>
      <c r="I12" s="130">
        <f>C12+F12</f>
        <v>174984.41</v>
      </c>
      <c r="J12" s="130">
        <f>D12+G12</f>
        <v>-3006.2599999999993</v>
      </c>
      <c r="K12" s="70"/>
      <c r="L12" s="70"/>
      <c r="M12" s="70"/>
      <c r="N12" s="70"/>
      <c r="O12" s="70"/>
      <c r="P12" s="70"/>
      <c r="Q12" s="70"/>
      <c r="R12" s="70"/>
    </row>
    <row r="13" spans="1:18" s="327" customFormat="1">
      <c r="A13" s="376"/>
      <c r="B13" s="375"/>
      <c r="C13" s="375"/>
      <c r="D13" s="375"/>
      <c r="E13" s="375"/>
      <c r="F13" s="375"/>
      <c r="G13" s="375"/>
      <c r="H13" s="375"/>
      <c r="I13" s="375"/>
      <c r="J13" s="375"/>
      <c r="K13" s="70"/>
      <c r="L13" s="70"/>
      <c r="M13" s="70"/>
      <c r="N13" s="70"/>
      <c r="O13" s="70"/>
      <c r="P13" s="70"/>
      <c r="Q13" s="70"/>
      <c r="R13" s="70"/>
    </row>
    <row r="14" spans="1:18" s="327" customFormat="1">
      <c r="A14" s="374" t="s">
        <v>239</v>
      </c>
      <c r="B14" s="374"/>
      <c r="C14" s="70"/>
      <c r="D14" s="70"/>
      <c r="E14" s="70"/>
      <c r="F14" s="70"/>
      <c r="G14" s="70"/>
      <c r="H14" s="70"/>
      <c r="I14" s="70"/>
      <c r="J14" s="70"/>
      <c r="K14" s="70"/>
      <c r="L14" s="70"/>
      <c r="M14" s="70"/>
      <c r="N14" s="70"/>
      <c r="O14" s="70"/>
      <c r="P14" s="70"/>
      <c r="Q14" s="70"/>
      <c r="R14" s="70"/>
    </row>
    <row r="15" spans="1:18" s="327" customFormat="1">
      <c r="A15" s="374" t="s">
        <v>443</v>
      </c>
      <c r="B15" s="374"/>
      <c r="C15" s="70"/>
      <c r="D15" s="70"/>
      <c r="E15" s="70"/>
      <c r="F15" s="70"/>
      <c r="G15" s="70"/>
      <c r="H15" s="70"/>
      <c r="I15" s="70"/>
      <c r="J15" s="70"/>
      <c r="K15" s="70"/>
      <c r="L15" s="70"/>
      <c r="M15" s="70"/>
      <c r="N15" s="70"/>
      <c r="O15" s="70"/>
      <c r="P15" s="70"/>
      <c r="Q15" s="70"/>
      <c r="R15" s="70"/>
    </row>
    <row r="16" spans="1:18" s="327" customFormat="1">
      <c r="A16" s="374" t="s">
        <v>182</v>
      </c>
      <c r="B16" s="374"/>
      <c r="C16" s="70"/>
      <c r="D16" s="70"/>
      <c r="E16" s="70"/>
      <c r="F16" s="70"/>
      <c r="G16" s="70"/>
      <c r="H16" s="70"/>
      <c r="I16" s="70"/>
      <c r="J16" s="70"/>
      <c r="K16" s="70"/>
      <c r="L16" s="70"/>
      <c r="M16" s="70"/>
      <c r="N16" s="70"/>
      <c r="O16" s="70"/>
      <c r="P16" s="70"/>
      <c r="Q16" s="70"/>
      <c r="R16" s="70"/>
    </row>
  </sheetData>
  <mergeCells count="5">
    <mergeCell ref="A1:I1"/>
    <mergeCell ref="A2:A3"/>
    <mergeCell ref="B2:D2"/>
    <mergeCell ref="E2:G2"/>
    <mergeCell ref="H2:J2"/>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zoomScaleSheetLayoutView="100" workbookViewId="0">
      <selection activeCell="D16" sqref="D16"/>
    </sheetView>
  </sheetViews>
  <sheetFormatPr defaultRowHeight="15"/>
  <cols>
    <col min="1" max="1" width="29" style="382" customWidth="1"/>
    <col min="2" max="2" width="18.28515625" style="382" customWidth="1"/>
    <col min="3" max="4" width="12.7109375" style="382" customWidth="1"/>
    <col min="5" max="5" width="10.7109375" style="382" customWidth="1"/>
    <col min="6" max="6" width="12.5703125" style="382" bestFit="1" customWidth="1"/>
    <col min="7" max="7" width="12.7109375" style="382" bestFit="1" customWidth="1"/>
    <col min="8" max="8" width="11.7109375" style="382" bestFit="1" customWidth="1"/>
    <col min="9" max="9" width="11.7109375" style="382" customWidth="1"/>
    <col min="10" max="10" width="10.5703125" style="382" bestFit="1" customWidth="1"/>
    <col min="11" max="11" width="11.5703125" style="382" bestFit="1" customWidth="1"/>
    <col min="12" max="16384" width="9.140625" style="382"/>
  </cols>
  <sheetData>
    <row r="1" spans="1:11">
      <c r="A1" s="412" t="s">
        <v>476</v>
      </c>
      <c r="B1" s="412"/>
      <c r="C1" s="412"/>
      <c r="D1" s="412"/>
      <c r="E1" s="412"/>
      <c r="F1" s="412"/>
      <c r="G1" s="412"/>
      <c r="H1" s="412"/>
      <c r="I1" s="412"/>
      <c r="J1" s="412"/>
      <c r="K1" s="412"/>
    </row>
    <row r="2" spans="1:11" ht="15.75">
      <c r="A2" s="411" t="s">
        <v>59</v>
      </c>
      <c r="B2" s="1397" t="s">
        <v>475</v>
      </c>
      <c r="C2" s="1398"/>
      <c r="D2" s="1398"/>
      <c r="E2" s="1398"/>
      <c r="F2" s="1399"/>
      <c r="G2" s="1397" t="s">
        <v>474</v>
      </c>
      <c r="H2" s="1398"/>
      <c r="I2" s="1398"/>
      <c r="J2" s="1398"/>
      <c r="K2" s="1400"/>
    </row>
    <row r="3" spans="1:11" ht="45">
      <c r="A3" s="410" t="s">
        <v>473</v>
      </c>
      <c r="B3" s="409" t="s">
        <v>472</v>
      </c>
      <c r="C3" s="409" t="s">
        <v>469</v>
      </c>
      <c r="D3" s="409" t="s">
        <v>468</v>
      </c>
      <c r="E3" s="409" t="s">
        <v>471</v>
      </c>
      <c r="F3" s="409" t="s">
        <v>12</v>
      </c>
      <c r="G3" s="409" t="s">
        <v>470</v>
      </c>
      <c r="H3" s="409" t="s">
        <v>469</v>
      </c>
      <c r="I3" s="409" t="s">
        <v>468</v>
      </c>
      <c r="J3" s="409" t="s">
        <v>467</v>
      </c>
      <c r="K3" s="408" t="s">
        <v>12</v>
      </c>
    </row>
    <row r="4" spans="1:11" ht="15.75">
      <c r="A4" s="401" t="s">
        <v>466</v>
      </c>
      <c r="B4" s="406">
        <v>130417</v>
      </c>
      <c r="C4" s="406">
        <v>6462</v>
      </c>
      <c r="D4" s="407">
        <v>8</v>
      </c>
      <c r="E4" s="406">
        <v>1921</v>
      </c>
      <c r="F4" s="405">
        <v>138808</v>
      </c>
      <c r="G4" s="399">
        <v>120249</v>
      </c>
      <c r="H4" s="399">
        <v>7946</v>
      </c>
      <c r="I4" s="404">
        <v>0</v>
      </c>
      <c r="J4" s="400">
        <v>1533</v>
      </c>
      <c r="K4" s="403">
        <v>129728</v>
      </c>
    </row>
    <row r="5" spans="1:11" ht="15.75">
      <c r="A5" s="1401" t="s">
        <v>465</v>
      </c>
      <c r="B5" s="1402"/>
      <c r="C5" s="1402"/>
      <c r="D5" s="1402"/>
      <c r="E5" s="1402"/>
      <c r="F5" s="1402"/>
      <c r="G5" s="1402"/>
      <c r="H5" s="1402"/>
      <c r="I5" s="1402"/>
      <c r="J5" s="1402"/>
      <c r="K5" s="1403"/>
    </row>
    <row r="6" spans="1:11" ht="15.75">
      <c r="A6" s="401" t="s">
        <v>464</v>
      </c>
      <c r="B6" s="400">
        <v>232030.34681999989</v>
      </c>
      <c r="C6" s="400">
        <v>23236.07877</v>
      </c>
      <c r="D6" s="400">
        <v>0</v>
      </c>
      <c r="E6" s="400"/>
      <c r="F6" s="395">
        <v>255266.42558999988</v>
      </c>
      <c r="G6" s="399">
        <v>219117.46631000016</v>
      </c>
      <c r="H6" s="399">
        <v>19973.80272</v>
      </c>
      <c r="I6" s="398"/>
      <c r="J6" s="398"/>
      <c r="K6" s="398">
        <v>239091.26903000017</v>
      </c>
    </row>
    <row r="7" spans="1:11" ht="15.75">
      <c r="A7" s="401" t="s">
        <v>463</v>
      </c>
      <c r="B7" s="400">
        <v>701.04770999999982</v>
      </c>
      <c r="C7" s="400">
        <v>360.89932999999996</v>
      </c>
      <c r="D7" s="400">
        <v>4.75</v>
      </c>
      <c r="E7" s="400"/>
      <c r="F7" s="395">
        <v>1066.6970399999998</v>
      </c>
      <c r="G7" s="399">
        <v>501.44417999999996</v>
      </c>
      <c r="H7" s="399">
        <v>274.51351999999997</v>
      </c>
      <c r="I7" s="398"/>
      <c r="J7" s="398"/>
      <c r="K7" s="398">
        <v>775.95769999999993</v>
      </c>
    </row>
    <row r="8" spans="1:11" ht="15.75">
      <c r="A8" s="401" t="s">
        <v>462</v>
      </c>
      <c r="B8" s="400">
        <v>1890655.0138700001</v>
      </c>
      <c r="C8" s="400">
        <v>156832.98921999999</v>
      </c>
      <c r="D8" s="400">
        <v>0</v>
      </c>
      <c r="E8" s="400"/>
      <c r="F8" s="395">
        <v>2047488.0030900002</v>
      </c>
      <c r="G8" s="399">
        <v>1615479.6171300006</v>
      </c>
      <c r="H8" s="399">
        <v>99322.923249999978</v>
      </c>
      <c r="I8" s="398"/>
      <c r="J8" s="398"/>
      <c r="K8" s="398">
        <v>1714802.5403800006</v>
      </c>
    </row>
    <row r="9" spans="1:11" ht="15.75">
      <c r="A9" s="401" t="s">
        <v>461</v>
      </c>
      <c r="B9" s="400">
        <v>32456.966390000001</v>
      </c>
      <c r="C9" s="400">
        <v>289.37675000000007</v>
      </c>
      <c r="D9" s="400">
        <v>0</v>
      </c>
      <c r="E9" s="400"/>
      <c r="F9" s="395">
        <v>32746.343140000001</v>
      </c>
      <c r="G9" s="399">
        <v>36456.643200000013</v>
      </c>
      <c r="H9" s="399">
        <v>1710.4429999999998</v>
      </c>
      <c r="I9" s="398"/>
      <c r="J9" s="398"/>
      <c r="K9" s="398">
        <v>38167.086200000012</v>
      </c>
    </row>
    <row r="10" spans="1:11" ht="15.75">
      <c r="A10" s="402" t="s">
        <v>460</v>
      </c>
      <c r="B10" s="400">
        <v>1794.2499999999998</v>
      </c>
      <c r="C10" s="400">
        <v>1996.6399999999999</v>
      </c>
      <c r="D10" s="400">
        <v>0</v>
      </c>
      <c r="E10" s="400"/>
      <c r="F10" s="395">
        <v>3790.8899999999994</v>
      </c>
      <c r="G10" s="399">
        <v>1611.1299999999999</v>
      </c>
      <c r="H10" s="399">
        <v>1645.37</v>
      </c>
      <c r="I10" s="398"/>
      <c r="J10" s="398"/>
      <c r="K10" s="398">
        <v>3256.5</v>
      </c>
    </row>
    <row r="11" spans="1:11" ht="15.75">
      <c r="A11" s="402" t="s">
        <v>459</v>
      </c>
      <c r="B11" s="400">
        <v>107.53099999999999</v>
      </c>
      <c r="C11" s="400">
        <v>2.68</v>
      </c>
      <c r="D11" s="400">
        <v>0</v>
      </c>
      <c r="E11" s="400"/>
      <c r="F11" s="395">
        <v>110.211</v>
      </c>
      <c r="G11" s="399">
        <v>74.02</v>
      </c>
      <c r="H11" s="399">
        <v>0.89</v>
      </c>
      <c r="I11" s="398"/>
      <c r="J11" s="398"/>
      <c r="K11" s="398">
        <v>74.91</v>
      </c>
    </row>
    <row r="12" spans="1:11" ht="15.75">
      <c r="A12" s="401" t="s">
        <v>458</v>
      </c>
      <c r="B12" s="400">
        <v>23.717030000000001</v>
      </c>
      <c r="C12" s="400">
        <v>0</v>
      </c>
      <c r="D12" s="400">
        <v>0</v>
      </c>
      <c r="E12" s="400"/>
      <c r="F12" s="395">
        <v>23.717030000000001</v>
      </c>
      <c r="G12" s="399">
        <v>438.43550000000005</v>
      </c>
      <c r="H12" s="400">
        <v>0</v>
      </c>
      <c r="I12" s="398"/>
      <c r="J12" s="398"/>
      <c r="K12" s="398">
        <v>438.43550000000005</v>
      </c>
    </row>
    <row r="13" spans="1:11" ht="15.75">
      <c r="A13" s="402" t="s">
        <v>457</v>
      </c>
      <c r="B13" s="400">
        <v>0</v>
      </c>
      <c r="C13" s="400">
        <v>0</v>
      </c>
      <c r="D13" s="400">
        <v>0</v>
      </c>
      <c r="E13" s="400"/>
      <c r="F13" s="395">
        <v>0</v>
      </c>
      <c r="G13" s="400">
        <v>0</v>
      </c>
      <c r="H13" s="400">
        <v>0</v>
      </c>
      <c r="I13" s="398"/>
      <c r="J13" s="398"/>
      <c r="K13" s="398">
        <v>0</v>
      </c>
    </row>
    <row r="14" spans="1:11" ht="15.75">
      <c r="A14" s="402" t="s">
        <v>456</v>
      </c>
      <c r="B14" s="400">
        <v>5.3</v>
      </c>
      <c r="C14" s="400">
        <v>0</v>
      </c>
      <c r="D14" s="400">
        <v>0</v>
      </c>
      <c r="E14" s="400"/>
      <c r="F14" s="395">
        <v>5.3</v>
      </c>
      <c r="G14" s="400">
        <v>10.23</v>
      </c>
      <c r="H14" s="400">
        <v>0</v>
      </c>
      <c r="I14" s="398"/>
      <c r="J14" s="398"/>
      <c r="K14" s="398">
        <v>10.23</v>
      </c>
    </row>
    <row r="15" spans="1:11" ht="15.75">
      <c r="A15" s="401" t="s">
        <v>277</v>
      </c>
      <c r="B15" s="400">
        <v>29703.369880000002</v>
      </c>
      <c r="C15" s="400">
        <v>29005.498499999998</v>
      </c>
      <c r="D15" s="400">
        <v>15.36</v>
      </c>
      <c r="E15" s="400"/>
      <c r="F15" s="395">
        <v>58724.22838</v>
      </c>
      <c r="G15" s="399">
        <v>22482.495929999986</v>
      </c>
      <c r="H15" s="399">
        <v>15222.875320000003</v>
      </c>
      <c r="I15" s="398"/>
      <c r="J15" s="398"/>
      <c r="K15" s="398">
        <v>37705.371249999989</v>
      </c>
    </row>
    <row r="16" spans="1:11" ht="15.75">
      <c r="A16" s="401" t="s">
        <v>368</v>
      </c>
      <c r="B16" s="400">
        <v>16844.243079999997</v>
      </c>
      <c r="C16" s="400">
        <v>5142.5805100000007</v>
      </c>
      <c r="D16" s="400">
        <v>10.5</v>
      </c>
      <c r="E16" s="400"/>
      <c r="F16" s="395">
        <v>21997.323589999996</v>
      </c>
      <c r="G16" s="399">
        <v>10153.83428000001</v>
      </c>
      <c r="H16" s="399">
        <v>5909.2504799999997</v>
      </c>
      <c r="I16" s="398"/>
      <c r="J16" s="398"/>
      <c r="K16" s="398">
        <v>16063.084760000009</v>
      </c>
    </row>
    <row r="17" spans="1:11" ht="15.75">
      <c r="A17" s="397" t="s">
        <v>455</v>
      </c>
      <c r="B17" s="396">
        <v>2204321.78578</v>
      </c>
      <c r="C17" s="396">
        <v>216866.74307999999</v>
      </c>
      <c r="D17" s="396">
        <v>30.61</v>
      </c>
      <c r="E17" s="396">
        <v>195689.52671999997</v>
      </c>
      <c r="F17" s="395">
        <v>2616908.6655800003</v>
      </c>
      <c r="G17" s="395">
        <v>1906325.3165300007</v>
      </c>
      <c r="H17" s="395">
        <v>144060.06828999997</v>
      </c>
      <c r="I17" s="395">
        <v>0</v>
      </c>
      <c r="J17" s="395">
        <v>223340</v>
      </c>
      <c r="K17" s="395">
        <v>2273725.3848200007</v>
      </c>
    </row>
    <row r="18" spans="1:11" ht="15.75">
      <c r="A18" s="394" t="s">
        <v>286</v>
      </c>
      <c r="B18" s="393"/>
      <c r="C18" s="392"/>
      <c r="D18" s="392"/>
      <c r="E18" s="391"/>
      <c r="F18" s="385"/>
      <c r="G18" s="385"/>
      <c r="H18" s="385"/>
      <c r="I18" s="385"/>
      <c r="J18" s="385"/>
      <c r="K18" s="385"/>
    </row>
    <row r="19" spans="1:11" ht="15.75">
      <c r="A19" s="385" t="s">
        <v>454</v>
      </c>
      <c r="B19" s="390"/>
      <c r="C19" s="390"/>
      <c r="D19" s="390"/>
      <c r="E19" s="390"/>
      <c r="F19" s="385"/>
      <c r="G19" s="385"/>
      <c r="H19" s="385"/>
      <c r="I19" s="385"/>
      <c r="J19" s="385"/>
      <c r="K19" s="389"/>
    </row>
    <row r="20" spans="1:11" ht="15.75">
      <c r="A20" s="388" t="s">
        <v>453</v>
      </c>
      <c r="B20" s="384"/>
      <c r="C20" s="384"/>
      <c r="D20" s="384"/>
      <c r="E20" s="384"/>
      <c r="F20" s="384"/>
      <c r="G20" s="384"/>
      <c r="H20" s="384"/>
      <c r="I20" s="384"/>
      <c r="J20" s="384"/>
      <c r="K20" s="384"/>
    </row>
    <row r="21" spans="1:11" ht="15.75">
      <c r="A21" s="386" t="s">
        <v>452</v>
      </c>
      <c r="B21" s="387"/>
      <c r="C21" s="386"/>
      <c r="D21" s="386"/>
      <c r="E21" s="386"/>
      <c r="F21" s="385"/>
      <c r="G21" s="385"/>
      <c r="H21" s="385"/>
      <c r="I21" s="385"/>
      <c r="J21" s="385"/>
      <c r="K21" s="385"/>
    </row>
    <row r="22" spans="1:11" ht="15.75">
      <c r="A22" s="385" t="s">
        <v>451</v>
      </c>
      <c r="B22" s="386"/>
      <c r="C22" s="386"/>
      <c r="D22" s="386"/>
      <c r="E22" s="385"/>
      <c r="F22" s="385"/>
      <c r="G22" s="385"/>
      <c r="H22" s="385"/>
      <c r="I22" s="385"/>
      <c r="J22" s="385"/>
      <c r="K22" s="385"/>
    </row>
    <row r="23" spans="1:11" ht="15.75">
      <c r="A23" s="384"/>
      <c r="B23" s="383"/>
      <c r="C23" s="383"/>
      <c r="D23" s="383"/>
      <c r="E23" s="383"/>
      <c r="F23" s="383"/>
      <c r="G23" s="383"/>
      <c r="H23" s="383"/>
      <c r="I23" s="383"/>
      <c r="J23" s="383"/>
      <c r="K23" s="383"/>
    </row>
  </sheetData>
  <mergeCells count="3">
    <mergeCell ref="B2:F2"/>
    <mergeCell ref="G2:K2"/>
    <mergeCell ref="A5:K5"/>
  </mergeCells>
  <pageMargins left="0.7" right="0.7" top="0.75" bottom="0.75" header="0.3" footer="0.3"/>
  <pageSetup paperSize="9" scale="85"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topLeftCell="A4" zoomScale="90" zoomScaleNormal="90" workbookViewId="0">
      <selection activeCell="G10" sqref="G10"/>
    </sheetView>
  </sheetViews>
  <sheetFormatPr defaultColWidth="9.140625" defaultRowHeight="15"/>
  <cols>
    <col min="1" max="1" width="80.85546875" style="742" bestFit="1" customWidth="1"/>
    <col min="2" max="2" width="8.42578125" style="742" bestFit="1" customWidth="1"/>
    <col min="3" max="3" width="12.85546875" style="742" bestFit="1" customWidth="1"/>
    <col min="4" max="4" width="13.140625" style="742" bestFit="1" customWidth="1"/>
    <col min="5" max="7" width="12.42578125" style="742" bestFit="1" customWidth="1"/>
    <col min="8" max="8" width="10.140625" style="742" bestFit="1" customWidth="1"/>
    <col min="9" max="9" width="11" style="742" bestFit="1" customWidth="1"/>
    <col min="10" max="11" width="12.42578125" style="742" bestFit="1" customWidth="1"/>
    <col min="12" max="12" width="10" style="742" bestFit="1" customWidth="1"/>
    <col min="13" max="16384" width="9.140625" style="742"/>
  </cols>
  <sheetData>
    <row r="1" spans="1:14" ht="15.75" customHeight="1">
      <c r="A1" s="1037" t="s">
        <v>1212</v>
      </c>
    </row>
    <row r="2" spans="1:14" s="746" customFormat="1" ht="18.75" customHeight="1">
      <c r="A2" s="1263" t="s">
        <v>1211</v>
      </c>
      <c r="B2" s="1263" t="s">
        <v>1210</v>
      </c>
      <c r="C2" s="1267" t="s">
        <v>1209</v>
      </c>
      <c r="D2" s="1288"/>
      <c r="E2" s="1288"/>
      <c r="F2" s="1288"/>
      <c r="G2" s="1288"/>
      <c r="H2" s="1404" t="s">
        <v>1208</v>
      </c>
      <c r="I2" s="1404"/>
      <c r="J2" s="1404"/>
      <c r="K2" s="1404"/>
      <c r="L2" s="1404"/>
    </row>
    <row r="3" spans="1:14" s="746" customFormat="1" ht="63.75" customHeight="1">
      <c r="A3" s="1265"/>
      <c r="B3" s="1265"/>
      <c r="C3" s="1029">
        <v>44835</v>
      </c>
      <c r="D3" s="1029">
        <v>44805</v>
      </c>
      <c r="E3" s="1029">
        <v>44470</v>
      </c>
      <c r="F3" s="797" t="s">
        <v>1207</v>
      </c>
      <c r="G3" s="1041" t="s">
        <v>1206</v>
      </c>
      <c r="H3" s="1029">
        <v>44835</v>
      </c>
      <c r="I3" s="1029">
        <v>44805</v>
      </c>
      <c r="J3" s="1029">
        <v>44470</v>
      </c>
      <c r="K3" s="1046" t="s">
        <v>1207</v>
      </c>
      <c r="L3" s="1046" t="s">
        <v>1206</v>
      </c>
    </row>
    <row r="4" spans="1:14" s="746" customFormat="1" ht="18" customHeight="1">
      <c r="A4" s="1025" t="s">
        <v>1205</v>
      </c>
      <c r="B4" s="1024" t="s">
        <v>1190</v>
      </c>
      <c r="C4" s="788">
        <v>5827</v>
      </c>
      <c r="D4" s="788">
        <v>5808</v>
      </c>
      <c r="E4" s="788">
        <v>5771</v>
      </c>
      <c r="F4" s="1023">
        <v>0.97036908700000002</v>
      </c>
      <c r="G4" s="1022">
        <v>0.32713498600000002</v>
      </c>
      <c r="H4" s="788">
        <v>5967</v>
      </c>
      <c r="I4" s="788">
        <v>5946</v>
      </c>
      <c r="J4" s="788">
        <v>5833</v>
      </c>
      <c r="K4" s="1021">
        <v>2.2999999999999998</v>
      </c>
      <c r="L4" s="1021">
        <v>0.35</v>
      </c>
      <c r="N4" s="1082"/>
    </row>
    <row r="5" spans="1:14" s="746" customFormat="1" ht="18" customHeight="1">
      <c r="A5" s="1025" t="s">
        <v>1204</v>
      </c>
      <c r="B5" s="1024" t="s">
        <v>1190</v>
      </c>
      <c r="C5" s="788">
        <v>279</v>
      </c>
      <c r="D5" s="788">
        <v>278</v>
      </c>
      <c r="E5" s="788">
        <v>277</v>
      </c>
      <c r="F5" s="1023">
        <v>0.72202166099999998</v>
      </c>
      <c r="G5" s="1022">
        <v>0.35971223000000002</v>
      </c>
      <c r="H5" s="788">
        <v>581</v>
      </c>
      <c r="I5" s="788">
        <v>586</v>
      </c>
      <c r="J5" s="788">
        <v>591</v>
      </c>
      <c r="K5" s="1021">
        <v>-1.69</v>
      </c>
      <c r="L5" s="1021">
        <v>-0.85</v>
      </c>
    </row>
    <row r="6" spans="1:14" s="746" customFormat="1" ht="18" customHeight="1">
      <c r="A6" s="1025" t="s">
        <v>1203</v>
      </c>
      <c r="B6" s="1024" t="s">
        <v>1190</v>
      </c>
      <c r="C6" s="788">
        <v>4</v>
      </c>
      <c r="D6" s="788">
        <v>4</v>
      </c>
      <c r="E6" s="788">
        <v>4</v>
      </c>
      <c r="F6" s="1023">
        <v>0</v>
      </c>
      <c r="G6" s="1022">
        <v>0</v>
      </c>
      <c r="H6" s="788">
        <v>3</v>
      </c>
      <c r="I6" s="788">
        <v>3</v>
      </c>
      <c r="J6" s="788">
        <v>3</v>
      </c>
      <c r="K6" s="1021">
        <v>0</v>
      </c>
      <c r="L6" s="1021">
        <v>0</v>
      </c>
    </row>
    <row r="7" spans="1:14" s="746" customFormat="1" ht="18" customHeight="1">
      <c r="A7" s="1025" t="s">
        <v>1202</v>
      </c>
      <c r="B7" s="1024" t="s">
        <v>1201</v>
      </c>
      <c r="C7" s="788">
        <v>295.58112</v>
      </c>
      <c r="D7" s="788">
        <v>292.55378000000002</v>
      </c>
      <c r="E7" s="788">
        <v>242.04487</v>
      </c>
      <c r="F7" s="1023">
        <v>22.118316326999999</v>
      </c>
      <c r="G7" s="1022">
        <v>1.034797773</v>
      </c>
      <c r="H7" s="788">
        <v>748.11</v>
      </c>
      <c r="I7" s="788">
        <v>733.54</v>
      </c>
      <c r="J7" s="788">
        <v>496.03</v>
      </c>
      <c r="K7" s="1021">
        <v>50.82</v>
      </c>
      <c r="L7" s="1021">
        <v>1.99</v>
      </c>
    </row>
    <row r="8" spans="1:14" s="746" customFormat="1" ht="18" customHeight="1">
      <c r="A8" s="1025" t="s">
        <v>1200</v>
      </c>
      <c r="B8" s="1024" t="s">
        <v>1192</v>
      </c>
      <c r="C8" s="788">
        <v>64396.556726499999</v>
      </c>
      <c r="D8" s="788">
        <v>63983.038348599999</v>
      </c>
      <c r="E8" s="788">
        <v>58942.979622799998</v>
      </c>
      <c r="F8" s="1023">
        <v>9.2522928750000002</v>
      </c>
      <c r="G8" s="1022">
        <v>0.64629375</v>
      </c>
      <c r="H8" s="788">
        <v>29754.81</v>
      </c>
      <c r="I8" s="788">
        <v>29596.05</v>
      </c>
      <c r="J8" s="788">
        <v>26332.400000000001</v>
      </c>
      <c r="K8" s="1021">
        <v>13</v>
      </c>
      <c r="L8" s="1021">
        <v>0.54</v>
      </c>
    </row>
    <row r="9" spans="1:14" s="746" customFormat="1" ht="18" customHeight="1">
      <c r="A9" s="1025" t="s">
        <v>1199</v>
      </c>
      <c r="B9" s="1024" t="s">
        <v>1192</v>
      </c>
      <c r="C9" s="1028">
        <v>24375514.324960001</v>
      </c>
      <c r="D9" s="1028">
        <v>23698872.4757226</v>
      </c>
      <c r="E9" s="1028">
        <v>22537206.457287598</v>
      </c>
      <c r="F9" s="1023">
        <v>8.1567689909999999</v>
      </c>
      <c r="G9" s="1022">
        <v>2.8551647340000001</v>
      </c>
      <c r="H9" s="788">
        <v>3418163.51</v>
      </c>
      <c r="I9" s="788">
        <v>3271554.06</v>
      </c>
      <c r="J9" s="788">
        <v>3176447.99</v>
      </c>
      <c r="K9" s="1021">
        <v>7.61</v>
      </c>
      <c r="L9" s="1021">
        <v>4.4800000000000004</v>
      </c>
    </row>
    <row r="10" spans="1:14" s="746" customFormat="1" ht="18" customHeight="1">
      <c r="A10" s="1025" t="s">
        <v>1198</v>
      </c>
      <c r="B10" s="1024" t="s">
        <v>1192</v>
      </c>
      <c r="C10" s="788">
        <v>68919.860901622</v>
      </c>
      <c r="D10" s="788">
        <v>68479.730861317003</v>
      </c>
      <c r="E10" s="788">
        <v>63554.390414408997</v>
      </c>
      <c r="F10" s="1023">
        <v>8.4423286139999991</v>
      </c>
      <c r="G10" s="1022">
        <v>0.64271578600000001</v>
      </c>
      <c r="H10" s="788">
        <v>34011.769999999997</v>
      </c>
      <c r="I10" s="788">
        <v>33774.39</v>
      </c>
      <c r="J10" s="788">
        <v>29987.73</v>
      </c>
      <c r="K10" s="1021">
        <v>13.42</v>
      </c>
      <c r="L10" s="1021">
        <v>0.7</v>
      </c>
    </row>
    <row r="11" spans="1:14" s="746" customFormat="1" ht="18" customHeight="1">
      <c r="A11" s="1025" t="s">
        <v>1197</v>
      </c>
      <c r="B11" s="1024" t="s">
        <v>1192</v>
      </c>
      <c r="C11" s="1028">
        <v>28376972.246260799</v>
      </c>
      <c r="D11" s="1028">
        <v>27662790.3857731</v>
      </c>
      <c r="E11" s="1028">
        <v>26217500.813946001</v>
      </c>
      <c r="F11" s="1023">
        <v>8.2367554700000003</v>
      </c>
      <c r="G11" s="1022">
        <v>2.581741938</v>
      </c>
      <c r="H11" s="788">
        <v>3704210.54</v>
      </c>
      <c r="I11" s="788">
        <v>3549625.102</v>
      </c>
      <c r="J11" s="788">
        <v>3419653.18</v>
      </c>
      <c r="K11" s="1021">
        <v>8.32</v>
      </c>
      <c r="L11" s="1021">
        <v>4.3499999999999996</v>
      </c>
    </row>
    <row r="12" spans="1:14" s="746" customFormat="1" ht="18" customHeight="1">
      <c r="A12" s="1025" t="s">
        <v>1196</v>
      </c>
      <c r="B12" s="1024" t="s">
        <v>1192</v>
      </c>
      <c r="C12" s="788">
        <v>1292.0455850000001</v>
      </c>
      <c r="D12" s="788">
        <v>1767.7632272000001</v>
      </c>
      <c r="E12" s="788">
        <v>1800.0645738999999</v>
      </c>
      <c r="F12" s="1023">
        <v>-28.222264705000001</v>
      </c>
      <c r="G12" s="1022">
        <v>-26.910710376000001</v>
      </c>
      <c r="H12" s="788">
        <v>1637.77</v>
      </c>
      <c r="I12" s="788">
        <v>2642.12</v>
      </c>
      <c r="J12" s="788">
        <v>2985.12</v>
      </c>
      <c r="K12" s="1021">
        <v>-45.14</v>
      </c>
      <c r="L12" s="1021">
        <v>-38.01</v>
      </c>
    </row>
    <row r="13" spans="1:14" s="746" customFormat="1" ht="18" customHeight="1">
      <c r="A13" s="1025" t="s">
        <v>1195</v>
      </c>
      <c r="B13" s="1024" t="s">
        <v>1192</v>
      </c>
      <c r="C13" s="788">
        <v>71.780310278000002</v>
      </c>
      <c r="D13" s="788">
        <v>80.352873963999997</v>
      </c>
      <c r="E13" s="788">
        <v>94.740240732000004</v>
      </c>
      <c r="F13" s="1023">
        <v>-24.234612744</v>
      </c>
      <c r="G13" s="1022">
        <v>-10.668646015</v>
      </c>
      <c r="H13" s="788">
        <v>90.99</v>
      </c>
      <c r="I13" s="788">
        <v>120.1</v>
      </c>
      <c r="J13" s="788">
        <v>157.11000000000001</v>
      </c>
      <c r="K13" s="1021">
        <v>-42.09</v>
      </c>
      <c r="L13" s="1021">
        <v>-24.24</v>
      </c>
    </row>
    <row r="14" spans="1:14" s="746" customFormat="1" ht="18" customHeight="1">
      <c r="A14" s="1025" t="s">
        <v>1194</v>
      </c>
      <c r="B14" s="1024" t="s">
        <v>1192</v>
      </c>
      <c r="C14" s="1027">
        <v>388038.32252025598</v>
      </c>
      <c r="D14" s="1027">
        <v>500626.68228692497</v>
      </c>
      <c r="E14" s="1027">
        <v>530043.81234736601</v>
      </c>
      <c r="F14" s="1023">
        <v>-26.791273951000001</v>
      </c>
      <c r="G14" s="1022">
        <v>-22.489484430000001</v>
      </c>
      <c r="H14" s="788">
        <v>158214.03</v>
      </c>
      <c r="I14" s="788">
        <v>239573.6</v>
      </c>
      <c r="J14" s="788">
        <v>322845.69</v>
      </c>
      <c r="K14" s="1021">
        <v>-50.99</v>
      </c>
      <c r="L14" s="1021">
        <v>-33.96</v>
      </c>
    </row>
    <row r="15" spans="1:14" s="746" customFormat="1" ht="18" customHeight="1">
      <c r="A15" s="1025" t="s">
        <v>1193</v>
      </c>
      <c r="B15" s="1024" t="s">
        <v>1192</v>
      </c>
      <c r="C15" s="788">
        <v>21557.684584458999</v>
      </c>
      <c r="D15" s="788">
        <v>22755.758285768999</v>
      </c>
      <c r="E15" s="788">
        <v>27897.042755125</v>
      </c>
      <c r="F15" s="1023">
        <v>-22.724122504</v>
      </c>
      <c r="G15" s="1022">
        <v>-5.2649254150000004</v>
      </c>
      <c r="H15" s="788">
        <v>8789.67</v>
      </c>
      <c r="I15" s="788">
        <v>10889.71</v>
      </c>
      <c r="J15" s="788">
        <v>16991.88</v>
      </c>
      <c r="K15" s="1021">
        <v>-48.27</v>
      </c>
      <c r="L15" s="1021">
        <v>-19.28</v>
      </c>
    </row>
    <row r="16" spans="1:14" s="746" customFormat="1" ht="18" customHeight="1">
      <c r="A16" s="1025" t="s">
        <v>1191</v>
      </c>
      <c r="B16" s="1024" t="s">
        <v>1190</v>
      </c>
      <c r="C16" s="788">
        <v>0</v>
      </c>
      <c r="D16" s="788">
        <v>3</v>
      </c>
      <c r="E16" s="788">
        <v>2</v>
      </c>
      <c r="F16" s="1023">
        <v>-100</v>
      </c>
      <c r="G16" s="1026">
        <v>-100</v>
      </c>
      <c r="H16" s="788">
        <v>3</v>
      </c>
      <c r="I16" s="788">
        <v>0</v>
      </c>
      <c r="J16" s="788">
        <v>1</v>
      </c>
      <c r="K16" s="1021">
        <v>200</v>
      </c>
      <c r="L16" s="1021">
        <v>0</v>
      </c>
    </row>
    <row r="17" spans="1:12" s="746" customFormat="1" ht="18" customHeight="1">
      <c r="A17" s="1025" t="s">
        <v>1189</v>
      </c>
      <c r="B17" s="1024" t="s">
        <v>1188</v>
      </c>
      <c r="C17" s="788">
        <v>85.915300000000002</v>
      </c>
      <c r="D17" s="788">
        <v>85.903700000000001</v>
      </c>
      <c r="E17" s="788">
        <v>86.334900000000005</v>
      </c>
      <c r="F17" s="1023">
        <v>-0.48601434599999999</v>
      </c>
      <c r="G17" s="1022">
        <v>1.3503493E-2</v>
      </c>
      <c r="H17" s="788">
        <v>12.23</v>
      </c>
      <c r="I17" s="788">
        <v>12.04</v>
      </c>
      <c r="J17" s="788">
        <v>12.28</v>
      </c>
      <c r="K17" s="1021">
        <v>-0.43</v>
      </c>
      <c r="L17" s="1021">
        <v>1.56</v>
      </c>
    </row>
    <row r="18" spans="1:12" s="1020" customFormat="1" ht="36.75" customHeight="1">
      <c r="A18" s="1405" t="s">
        <v>1187</v>
      </c>
      <c r="B18" s="1405"/>
      <c r="C18" s="1405"/>
      <c r="D18" s="1405"/>
      <c r="E18" s="1405"/>
      <c r="F18" s="1405"/>
      <c r="G18" s="1405"/>
      <c r="H18" s="1406"/>
      <c r="I18" s="1406"/>
      <c r="J18" s="1406"/>
      <c r="K18" s="1406"/>
      <c r="L18" s="1406"/>
    </row>
    <row r="19" spans="1:12" s="1020" customFormat="1" ht="24.75" customHeight="1">
      <c r="A19" s="1051"/>
      <c r="B19" s="1050"/>
      <c r="C19" s="1050"/>
      <c r="D19" s="1050"/>
      <c r="E19" s="1050"/>
      <c r="F19" s="1050"/>
      <c r="G19" s="1050"/>
      <c r="H19" s="1050"/>
      <c r="I19" s="1050"/>
      <c r="J19" s="1050"/>
      <c r="K19" s="1050"/>
      <c r="L19" s="1050"/>
    </row>
    <row r="20" spans="1:12" s="1020" customFormat="1" ht="13.5" customHeight="1">
      <c r="A20" s="1312" t="s">
        <v>1186</v>
      </c>
      <c r="B20" s="1312"/>
      <c r="C20" s="1312"/>
      <c r="D20" s="1312"/>
      <c r="E20" s="1312"/>
      <c r="F20" s="1312"/>
      <c r="G20" s="1312"/>
      <c r="H20" s="1312"/>
      <c r="I20" s="1312"/>
      <c r="J20" s="1312"/>
      <c r="K20" s="1312"/>
      <c r="L20" s="1312"/>
    </row>
    <row r="21" spans="1:12">
      <c r="H21" s="745"/>
      <c r="I21" s="745"/>
    </row>
    <row r="23" spans="1:12">
      <c r="C23" s="745"/>
    </row>
  </sheetData>
  <mergeCells count="6">
    <mergeCell ref="A20:L20"/>
    <mergeCell ref="A2:A3"/>
    <mergeCell ref="B2:B3"/>
    <mergeCell ref="C2:G2"/>
    <mergeCell ref="H2:L2"/>
    <mergeCell ref="A18:L18"/>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Normal="100" workbookViewId="0">
      <selection activeCell="G10" sqref="G10"/>
    </sheetView>
  </sheetViews>
  <sheetFormatPr defaultColWidth="9.140625" defaultRowHeight="15"/>
  <cols>
    <col min="1" max="5" width="14.5703125" style="742" bestFit="1" customWidth="1"/>
    <col min="6" max="6" width="14.140625" style="742" bestFit="1" customWidth="1"/>
    <col min="7" max="9" width="14.5703125" style="742" bestFit="1" customWidth="1"/>
    <col min="10" max="10" width="9.85546875" style="742" bestFit="1" customWidth="1"/>
    <col min="11" max="11" width="19.5703125" style="742" bestFit="1" customWidth="1"/>
    <col min="12" max="12" width="4.5703125" style="742" bestFit="1" customWidth="1"/>
    <col min="13" max="16384" width="9.140625" style="742"/>
  </cols>
  <sheetData>
    <row r="1" spans="1:11" ht="16.5" customHeight="1">
      <c r="A1" s="1313" t="s">
        <v>792</v>
      </c>
      <c r="B1" s="1313"/>
      <c r="C1" s="1313"/>
      <c r="D1" s="1313"/>
      <c r="E1" s="1313"/>
      <c r="F1" s="1313"/>
      <c r="G1" s="1313"/>
      <c r="H1" s="1313"/>
      <c r="I1" s="1313"/>
      <c r="J1" s="1313"/>
      <c r="K1" s="1313"/>
    </row>
    <row r="2" spans="1:11" s="746" customFormat="1" ht="18" customHeight="1">
      <c r="A2" s="1256" t="s">
        <v>1054</v>
      </c>
      <c r="B2" s="1267" t="s">
        <v>265</v>
      </c>
      <c r="C2" s="1288"/>
      <c r="D2" s="1288"/>
      <c r="E2" s="1288"/>
      <c r="F2" s="1268"/>
      <c r="G2" s="1267" t="s">
        <v>266</v>
      </c>
      <c r="H2" s="1288"/>
      <c r="I2" s="1288"/>
      <c r="J2" s="1288"/>
      <c r="K2" s="1268"/>
    </row>
    <row r="3" spans="1:11" s="746" customFormat="1" ht="69.75" customHeight="1">
      <c r="A3" s="1289"/>
      <c r="B3" s="797" t="s">
        <v>1220</v>
      </c>
      <c r="C3" s="797" t="s">
        <v>1219</v>
      </c>
      <c r="D3" s="925" t="s">
        <v>1218</v>
      </c>
      <c r="E3" s="925" t="s">
        <v>1217</v>
      </c>
      <c r="F3" s="797" t="s">
        <v>1221</v>
      </c>
      <c r="G3" s="797" t="s">
        <v>1220</v>
      </c>
      <c r="H3" s="797" t="s">
        <v>1219</v>
      </c>
      <c r="I3" s="925" t="s">
        <v>1218</v>
      </c>
      <c r="J3" s="925" t="s">
        <v>1217</v>
      </c>
      <c r="K3" s="797" t="s">
        <v>1216</v>
      </c>
    </row>
    <row r="4" spans="1:11" s="746" customFormat="1" ht="30" customHeight="1">
      <c r="A4" s="763" t="s">
        <v>0</v>
      </c>
      <c r="B4" s="765">
        <v>37478</v>
      </c>
      <c r="C4" s="765">
        <v>277</v>
      </c>
      <c r="D4" s="765">
        <v>57026</v>
      </c>
      <c r="E4" s="774">
        <v>2773527.52</v>
      </c>
      <c r="F4" s="1033">
        <v>30187555.842</v>
      </c>
      <c r="G4" s="765">
        <v>18268</v>
      </c>
      <c r="H4" s="765">
        <v>584</v>
      </c>
      <c r="I4" s="765">
        <v>21728</v>
      </c>
      <c r="J4" s="774">
        <v>567566.78131559596</v>
      </c>
      <c r="K4" s="774">
        <v>3717277.5200999998</v>
      </c>
    </row>
    <row r="5" spans="1:11" s="746" customFormat="1" ht="18" customHeight="1">
      <c r="A5" s="763" t="s">
        <v>1</v>
      </c>
      <c r="B5" s="765">
        <v>39494</v>
      </c>
      <c r="C5" s="765">
        <v>279</v>
      </c>
      <c r="D5" s="765">
        <v>58519</v>
      </c>
      <c r="E5" s="774">
        <v>3105404.41</v>
      </c>
      <c r="F5" s="1033">
        <v>32009992.454</v>
      </c>
      <c r="G5" s="765">
        <v>19406</v>
      </c>
      <c r="H5" s="765">
        <v>581</v>
      </c>
      <c r="I5" s="765">
        <v>20253</v>
      </c>
      <c r="J5" s="774">
        <v>592762.4192</v>
      </c>
      <c r="K5" s="774">
        <v>3954416.6880000001</v>
      </c>
    </row>
    <row r="6" spans="1:11" s="746" customFormat="1" ht="18" customHeight="1">
      <c r="A6" s="758" t="s">
        <v>83</v>
      </c>
      <c r="B6" s="757">
        <v>37752</v>
      </c>
      <c r="C6" s="757">
        <v>276</v>
      </c>
      <c r="D6" s="757">
        <v>57054</v>
      </c>
      <c r="E6" s="801">
        <v>2831506.29</v>
      </c>
      <c r="F6" s="1032">
        <v>30507868.767999999</v>
      </c>
      <c r="G6" s="757">
        <v>18410</v>
      </c>
      <c r="H6" s="757">
        <v>588</v>
      </c>
      <c r="I6" s="757">
        <v>21739</v>
      </c>
      <c r="J6" s="801">
        <v>578587.94999999995</v>
      </c>
      <c r="K6" s="801">
        <v>3729607.64</v>
      </c>
    </row>
    <row r="7" spans="1:11" s="746" customFormat="1" ht="18" customHeight="1">
      <c r="A7" s="770" t="s">
        <v>84</v>
      </c>
      <c r="B7" s="769">
        <v>38115</v>
      </c>
      <c r="C7" s="769">
        <v>277</v>
      </c>
      <c r="D7" s="769">
        <v>57112</v>
      </c>
      <c r="E7" s="800">
        <v>2854963.19</v>
      </c>
      <c r="F7" s="1031">
        <v>29754854.649999999</v>
      </c>
      <c r="G7" s="769">
        <v>18613</v>
      </c>
      <c r="H7" s="769">
        <v>583</v>
      </c>
      <c r="I7" s="769">
        <v>21145</v>
      </c>
      <c r="J7" s="800">
        <v>581525.92000000004</v>
      </c>
      <c r="K7" s="800">
        <v>3580617.63</v>
      </c>
    </row>
    <row r="8" spans="1:11" s="746" customFormat="1" ht="18" customHeight="1">
      <c r="A8" s="770" t="s">
        <v>85</v>
      </c>
      <c r="B8" s="769">
        <v>38464</v>
      </c>
      <c r="C8" s="769">
        <v>277</v>
      </c>
      <c r="D8" s="769">
        <v>57140</v>
      </c>
      <c r="E8" s="800">
        <v>2906464.24</v>
      </c>
      <c r="F8" s="1031">
        <v>28516153.41</v>
      </c>
      <c r="G8" s="769">
        <v>18798</v>
      </c>
      <c r="H8" s="769">
        <v>585</v>
      </c>
      <c r="I8" s="769">
        <v>20711</v>
      </c>
      <c r="J8" s="800">
        <v>584765.82963092707</v>
      </c>
      <c r="K8" s="800">
        <v>3384107.1435000002</v>
      </c>
    </row>
    <row r="9" spans="1:11" s="746" customFormat="1" ht="18" customHeight="1">
      <c r="A9" s="770" t="s">
        <v>88</v>
      </c>
      <c r="B9" s="769">
        <v>38801</v>
      </c>
      <c r="C9" s="769">
        <v>278</v>
      </c>
      <c r="D9" s="769">
        <v>57262</v>
      </c>
      <c r="E9" s="800">
        <v>2982786.5</v>
      </c>
      <c r="F9" s="1030">
        <v>30672415.287999999</v>
      </c>
      <c r="G9" s="769">
        <v>18990</v>
      </c>
      <c r="H9" s="769">
        <v>583</v>
      </c>
      <c r="I9" s="769">
        <v>20376</v>
      </c>
      <c r="J9" s="800">
        <v>591946.29</v>
      </c>
      <c r="K9" s="800">
        <v>3689733.13</v>
      </c>
    </row>
    <row r="10" spans="1:11" s="746" customFormat="1" ht="18" customHeight="1">
      <c r="A10" s="770" t="s">
        <v>89</v>
      </c>
      <c r="B10" s="769">
        <v>38989</v>
      </c>
      <c r="C10" s="769">
        <v>278</v>
      </c>
      <c r="D10" s="769">
        <v>57489</v>
      </c>
      <c r="E10" s="800">
        <v>3007408</v>
      </c>
      <c r="F10" s="1030">
        <v>31965844.456</v>
      </c>
      <c r="G10" s="769">
        <v>19147</v>
      </c>
      <c r="H10" s="769">
        <v>583</v>
      </c>
      <c r="I10" s="769">
        <v>19950</v>
      </c>
      <c r="J10" s="800">
        <v>595111.57050000003</v>
      </c>
      <c r="K10" s="800">
        <v>3848483.1949999998</v>
      </c>
    </row>
    <row r="11" spans="1:11" s="746" customFormat="1" ht="18" customHeight="1">
      <c r="A11" s="770" t="s">
        <v>185</v>
      </c>
      <c r="B11" s="769">
        <v>39281</v>
      </c>
      <c r="C11" s="769">
        <v>278</v>
      </c>
      <c r="D11" s="769">
        <v>58515</v>
      </c>
      <c r="E11" s="800">
        <v>3060077.69</v>
      </c>
      <c r="F11" s="1030">
        <v>31257032.998845622</v>
      </c>
      <c r="G11" s="769">
        <v>19301</v>
      </c>
      <c r="H11" s="769">
        <v>586</v>
      </c>
      <c r="I11" s="769">
        <v>20239</v>
      </c>
      <c r="J11" s="800">
        <v>587618.5736</v>
      </c>
      <c r="K11" s="800">
        <v>3796947.426</v>
      </c>
    </row>
    <row r="12" spans="1:11" s="746" customFormat="1" ht="18" customHeight="1">
      <c r="A12" s="770" t="s">
        <v>240</v>
      </c>
      <c r="B12" s="769">
        <v>39494</v>
      </c>
      <c r="C12" s="769">
        <v>279</v>
      </c>
      <c r="D12" s="769">
        <v>58519</v>
      </c>
      <c r="E12" s="800">
        <v>3105404.41</v>
      </c>
      <c r="F12" s="1030">
        <v>32009992.454</v>
      </c>
      <c r="G12" s="769">
        <v>19406</v>
      </c>
      <c r="H12" s="769">
        <v>581</v>
      </c>
      <c r="I12" s="769">
        <v>20253</v>
      </c>
      <c r="J12" s="800">
        <v>592762.4192</v>
      </c>
      <c r="K12" s="800">
        <v>3954416.6880000001</v>
      </c>
    </row>
    <row r="13" spans="1:11" s="746" customFormat="1" ht="42" customHeight="1">
      <c r="A13" s="1406" t="s">
        <v>1215</v>
      </c>
      <c r="B13" s="1254"/>
      <c r="C13" s="1254"/>
      <c r="D13" s="1254"/>
      <c r="E13" s="1254"/>
      <c r="F13" s="1254"/>
      <c r="G13" s="1254"/>
      <c r="H13" s="1254"/>
      <c r="I13" s="1254"/>
      <c r="J13" s="1254"/>
      <c r="K13" s="1254"/>
    </row>
    <row r="14" spans="1:11" s="746" customFormat="1" ht="18" customHeight="1">
      <c r="A14" s="1311" t="s">
        <v>1214</v>
      </c>
      <c r="B14" s="1311"/>
      <c r="C14" s="1311"/>
      <c r="D14" s="1311"/>
      <c r="E14" s="1311"/>
      <c r="F14" s="1311"/>
      <c r="G14" s="1311"/>
      <c r="H14" s="1311"/>
    </row>
    <row r="15" spans="1:11" s="746" customFormat="1" ht="18" customHeight="1">
      <c r="A15" s="1407" t="s">
        <v>1213</v>
      </c>
      <c r="B15" s="1408"/>
      <c r="C15" s="1408"/>
      <c r="D15" s="1045"/>
      <c r="E15" s="1045"/>
      <c r="F15" s="1045"/>
      <c r="G15" s="1045"/>
      <c r="H15" s="1045"/>
    </row>
    <row r="16" spans="1:11" s="746" customFormat="1" ht="18" customHeight="1">
      <c r="A16" s="1248" t="s">
        <v>1186</v>
      </c>
      <c r="B16" s="1248"/>
      <c r="C16" s="1248"/>
      <c r="D16" s="1248"/>
      <c r="E16" s="1248"/>
      <c r="F16" s="1248"/>
      <c r="G16" s="1248"/>
      <c r="H16" s="1248"/>
    </row>
    <row r="17" s="746" customFormat="1" ht="28.35" customHeight="1"/>
  </sheetData>
  <mergeCells count="8">
    <mergeCell ref="A1:K1"/>
    <mergeCell ref="A15:C15"/>
    <mergeCell ref="A16:H16"/>
    <mergeCell ref="A2:A3"/>
    <mergeCell ref="B2:F2"/>
    <mergeCell ref="G2:K2"/>
    <mergeCell ref="A13:K13"/>
    <mergeCell ref="A14:H14"/>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topLeftCell="A13" zoomScaleNormal="100" workbookViewId="0">
      <selection activeCell="G10" sqref="G10"/>
    </sheetView>
  </sheetViews>
  <sheetFormatPr defaultColWidth="9.140625" defaultRowHeight="15"/>
  <cols>
    <col min="1" max="1" width="27.85546875" style="742" bestFit="1" customWidth="1"/>
    <col min="2" max="2" width="14.5703125" style="742" bestFit="1" customWidth="1"/>
    <col min="3" max="10" width="13.5703125" style="742" bestFit="1" customWidth="1"/>
    <col min="11" max="11" width="10.28515625" style="742" bestFit="1" customWidth="1"/>
    <col min="12" max="12" width="9.85546875" style="742" bestFit="1" customWidth="1"/>
    <col min="13" max="16384" width="9.140625" style="742"/>
  </cols>
  <sheetData>
    <row r="1" spans="1:13" ht="15.75" customHeight="1">
      <c r="A1" s="1037" t="s">
        <v>1240</v>
      </c>
    </row>
    <row r="2" spans="1:13" s="746" customFormat="1" ht="18" customHeight="1">
      <c r="A2" s="1256" t="s">
        <v>473</v>
      </c>
      <c r="B2" s="1256" t="s">
        <v>1210</v>
      </c>
      <c r="C2" s="1267" t="s">
        <v>170</v>
      </c>
      <c r="D2" s="1268"/>
      <c r="E2" s="1267" t="s">
        <v>448</v>
      </c>
      <c r="F2" s="1268"/>
      <c r="G2" s="1267" t="s">
        <v>368</v>
      </c>
      <c r="H2" s="1268"/>
      <c r="I2" s="1267" t="s">
        <v>12</v>
      </c>
      <c r="J2" s="1268"/>
    </row>
    <row r="3" spans="1:13" s="746" customFormat="1" ht="16.5" customHeight="1">
      <c r="A3" s="1289"/>
      <c r="B3" s="1289"/>
      <c r="C3" s="858" t="s">
        <v>167</v>
      </c>
      <c r="D3" s="858" t="s">
        <v>1239</v>
      </c>
      <c r="E3" s="858" t="s">
        <v>167</v>
      </c>
      <c r="F3" s="858" t="s">
        <v>1239</v>
      </c>
      <c r="G3" s="858" t="s">
        <v>167</v>
      </c>
      <c r="H3" s="858" t="s">
        <v>1239</v>
      </c>
      <c r="I3" s="858" t="s">
        <v>167</v>
      </c>
      <c r="J3" s="858" t="s">
        <v>1239</v>
      </c>
    </row>
    <row r="4" spans="1:13" s="746" customFormat="1" ht="18" customHeight="1">
      <c r="A4" s="1267" t="s">
        <v>265</v>
      </c>
      <c r="B4" s="1288"/>
      <c r="C4" s="1288"/>
      <c r="D4" s="1288"/>
      <c r="E4" s="1288"/>
      <c r="F4" s="1288"/>
      <c r="G4" s="1288"/>
      <c r="H4" s="1288"/>
      <c r="I4" s="1288"/>
      <c r="J4" s="1268"/>
    </row>
    <row r="5" spans="1:13" s="746" customFormat="1" ht="27" customHeight="1">
      <c r="A5" s="1035" t="s">
        <v>1238</v>
      </c>
      <c r="B5" s="1034" t="s">
        <v>1229</v>
      </c>
      <c r="C5" s="788">
        <v>888</v>
      </c>
      <c r="D5" s="788">
        <v>2805</v>
      </c>
      <c r="E5" s="788">
        <v>5827</v>
      </c>
      <c r="F5" s="788">
        <v>29816</v>
      </c>
      <c r="G5" s="788">
        <v>199</v>
      </c>
      <c r="H5" s="788">
        <v>5943</v>
      </c>
      <c r="I5" s="788">
        <v>6914</v>
      </c>
      <c r="J5" s="788">
        <v>38564</v>
      </c>
      <c r="K5" s="747"/>
    </row>
    <row r="6" spans="1:13" s="746" customFormat="1" ht="15" customHeight="1">
      <c r="A6" s="1035" t="s">
        <v>1237</v>
      </c>
      <c r="B6" s="1034" t="s">
        <v>1229</v>
      </c>
      <c r="C6" s="788">
        <v>8661</v>
      </c>
      <c r="D6" s="788">
        <v>11527</v>
      </c>
      <c r="E6" s="788">
        <v>11995</v>
      </c>
      <c r="F6" s="788">
        <v>31843</v>
      </c>
      <c r="G6" s="788">
        <v>2489</v>
      </c>
      <c r="H6" s="788">
        <v>30737</v>
      </c>
      <c r="I6" s="788">
        <v>23145</v>
      </c>
      <c r="J6" s="788">
        <v>74107</v>
      </c>
      <c r="K6" s="747"/>
    </row>
    <row r="7" spans="1:13" s="746" customFormat="1" ht="15" customHeight="1">
      <c r="A7" s="1035" t="s">
        <v>1228</v>
      </c>
      <c r="B7" s="1034" t="s">
        <v>1236</v>
      </c>
      <c r="C7" s="1027">
        <v>104728.40071</v>
      </c>
      <c r="D7" s="1027">
        <v>2371451.9698600001</v>
      </c>
      <c r="E7" s="1027">
        <v>6439655.6726500001</v>
      </c>
      <c r="F7" s="1028">
        <v>15722614.27166</v>
      </c>
      <c r="G7" s="1027">
        <v>347602.01680222998</v>
      </c>
      <c r="H7" s="1027">
        <v>6067984.9903451204</v>
      </c>
      <c r="I7" s="1027">
        <v>6891986.0901622297</v>
      </c>
      <c r="J7" s="1028">
        <v>24162051.231865101</v>
      </c>
      <c r="K7" s="747"/>
    </row>
    <row r="8" spans="1:13" s="746" customFormat="1" ht="15" customHeight="1">
      <c r="A8" s="1035" t="s">
        <v>1227</v>
      </c>
      <c r="B8" s="1034" t="s">
        <v>1235</v>
      </c>
      <c r="C8" s="1027">
        <v>3161444.7783020302</v>
      </c>
      <c r="D8" s="1027">
        <v>795122.831403972</v>
      </c>
      <c r="E8" s="1028">
        <v>24375514.324960001</v>
      </c>
      <c r="F8" s="1027">
        <v>1443437.6297879301</v>
      </c>
      <c r="G8" s="1027">
        <v>840013.14299878594</v>
      </c>
      <c r="H8" s="1027">
        <v>1394459.7465625601</v>
      </c>
      <c r="I8" s="1028">
        <v>28376972.246260799</v>
      </c>
      <c r="J8" s="1027">
        <v>3633020.2077544699</v>
      </c>
      <c r="K8" s="799"/>
      <c r="L8" s="790"/>
      <c r="M8" s="790"/>
    </row>
    <row r="9" spans="1:13" s="746" customFormat="1" ht="27" customHeight="1">
      <c r="A9" s="1035" t="s">
        <v>1226</v>
      </c>
      <c r="B9" s="1034" t="s">
        <v>1234</v>
      </c>
      <c r="C9" s="788">
        <v>577.71294999999998</v>
      </c>
      <c r="D9" s="788">
        <v>50.069420000000001</v>
      </c>
      <c r="E9" s="1027">
        <v>129204.5585</v>
      </c>
      <c r="F9" s="788">
        <v>0</v>
      </c>
      <c r="G9" s="788">
        <v>2477.40522143</v>
      </c>
      <c r="H9" s="788">
        <v>2197.0812099999998</v>
      </c>
      <c r="I9" s="1027">
        <v>132259.67667143</v>
      </c>
      <c r="J9" s="788">
        <v>2247.1506300000001</v>
      </c>
      <c r="K9" s="799"/>
    </row>
    <row r="10" spans="1:13" s="746" customFormat="1" ht="15" customHeight="1">
      <c r="A10" s="1035" t="s">
        <v>1233</v>
      </c>
      <c r="B10" s="1034" t="s">
        <v>1232</v>
      </c>
      <c r="C10" s="788">
        <v>91853.347645600006</v>
      </c>
      <c r="D10" s="788">
        <v>15982.795869199999</v>
      </c>
      <c r="E10" s="1027">
        <v>388038.32252025598</v>
      </c>
      <c r="F10" s="788">
        <v>0</v>
      </c>
      <c r="G10" s="788">
        <v>5023.490287093</v>
      </c>
      <c r="H10" s="788">
        <v>219.410278232</v>
      </c>
      <c r="I10" s="1027">
        <v>484915.160452949</v>
      </c>
      <c r="J10" s="788">
        <v>16202.206147432</v>
      </c>
      <c r="K10" s="799"/>
    </row>
    <row r="11" spans="1:13" s="746" customFormat="1" ht="18" customHeight="1">
      <c r="A11" s="1267" t="s">
        <v>266</v>
      </c>
      <c r="B11" s="1288"/>
      <c r="C11" s="1288"/>
      <c r="D11" s="1288"/>
      <c r="E11" s="1288"/>
      <c r="F11" s="1288"/>
      <c r="G11" s="1288"/>
      <c r="H11" s="1288"/>
      <c r="I11" s="1288"/>
      <c r="J11" s="1268"/>
      <c r="K11" s="799"/>
    </row>
    <row r="12" spans="1:13" s="746" customFormat="1" ht="27" customHeight="1">
      <c r="A12" s="1035" t="s">
        <v>1231</v>
      </c>
      <c r="B12" s="1034" t="s">
        <v>1229</v>
      </c>
      <c r="C12" s="788">
        <v>687</v>
      </c>
      <c r="D12" s="788">
        <v>637</v>
      </c>
      <c r="E12" s="788">
        <v>5967</v>
      </c>
      <c r="F12" s="788">
        <v>11855</v>
      </c>
      <c r="G12" s="788">
        <v>2217</v>
      </c>
      <c r="H12" s="788">
        <v>1004</v>
      </c>
      <c r="I12" s="788">
        <v>8871</v>
      </c>
      <c r="J12" s="788">
        <v>13496</v>
      </c>
      <c r="K12" s="799"/>
    </row>
    <row r="13" spans="1:13" s="746" customFormat="1" ht="15" customHeight="1">
      <c r="A13" s="1035" t="s">
        <v>1230</v>
      </c>
      <c r="B13" s="1034" t="s">
        <v>1229</v>
      </c>
      <c r="C13" s="788">
        <v>6958</v>
      </c>
      <c r="D13" s="788">
        <v>5749</v>
      </c>
      <c r="E13" s="788">
        <v>6127</v>
      </c>
      <c r="F13" s="788">
        <v>12295</v>
      </c>
      <c r="G13" s="788">
        <v>19637</v>
      </c>
      <c r="H13" s="788">
        <v>3357</v>
      </c>
      <c r="I13" s="788">
        <v>32722</v>
      </c>
      <c r="J13" s="788">
        <v>21401</v>
      </c>
      <c r="K13" s="799"/>
    </row>
    <row r="14" spans="1:13" s="746" customFormat="1" ht="15" customHeight="1">
      <c r="A14" s="1035" t="s">
        <v>1228</v>
      </c>
      <c r="B14" s="1034" t="s">
        <v>1225</v>
      </c>
      <c r="C14" s="788">
        <v>3557.31</v>
      </c>
      <c r="D14" s="788">
        <v>237064.12</v>
      </c>
      <c r="E14" s="1027">
        <v>2975481.14</v>
      </c>
      <c r="F14" s="1027">
        <v>2046651.95</v>
      </c>
      <c r="G14" s="1027">
        <v>422138.23</v>
      </c>
      <c r="H14" s="1027">
        <v>242731.44</v>
      </c>
      <c r="I14" s="1027">
        <v>3401176.68</v>
      </c>
      <c r="J14" s="1027">
        <v>2526447.5099999998</v>
      </c>
      <c r="K14" s="799"/>
    </row>
    <row r="15" spans="1:13" s="746" customFormat="1" ht="15" customHeight="1">
      <c r="A15" s="1035" t="s">
        <v>1227</v>
      </c>
      <c r="B15" s="1034" t="s">
        <v>1223</v>
      </c>
      <c r="C15" s="788">
        <v>71547.97</v>
      </c>
      <c r="D15" s="788">
        <v>54685.2</v>
      </c>
      <c r="E15" s="1027">
        <v>3418163.51</v>
      </c>
      <c r="F15" s="1027">
        <v>160446.74</v>
      </c>
      <c r="G15" s="1027">
        <v>214499.07</v>
      </c>
      <c r="H15" s="788">
        <v>35074.21</v>
      </c>
      <c r="I15" s="1027">
        <v>3704210.54</v>
      </c>
      <c r="J15" s="1027">
        <v>250206.15</v>
      </c>
      <c r="K15" s="799"/>
    </row>
    <row r="16" spans="1:13" s="746" customFormat="1" ht="27" customHeight="1">
      <c r="A16" s="1035" t="s">
        <v>1226</v>
      </c>
      <c r="B16" s="1034" t="s">
        <v>1225</v>
      </c>
      <c r="C16" s="788">
        <v>30.53</v>
      </c>
      <c r="D16" s="788">
        <v>0</v>
      </c>
      <c r="E16" s="1027">
        <v>163777.20000000001</v>
      </c>
      <c r="F16" s="788">
        <v>0</v>
      </c>
      <c r="G16" s="788">
        <v>24768.45</v>
      </c>
      <c r="H16" s="788">
        <v>0</v>
      </c>
      <c r="I16" s="1027">
        <v>188576.19</v>
      </c>
      <c r="J16" s="788">
        <v>0</v>
      </c>
      <c r="K16" s="799"/>
    </row>
    <row r="17" spans="1:11" s="746" customFormat="1" ht="15" customHeight="1">
      <c r="A17" s="1035" t="s">
        <v>1224</v>
      </c>
      <c r="B17" s="1034" t="s">
        <v>1223</v>
      </c>
      <c r="C17" s="788">
        <v>12707</v>
      </c>
      <c r="D17" s="788">
        <v>0</v>
      </c>
      <c r="E17" s="1083">
        <v>18422</v>
      </c>
      <c r="F17" s="788">
        <v>0</v>
      </c>
      <c r="G17" s="788">
        <v>22994</v>
      </c>
      <c r="H17" s="788">
        <v>0</v>
      </c>
      <c r="I17" s="1083">
        <v>54123</v>
      </c>
      <c r="J17" s="788">
        <v>0</v>
      </c>
      <c r="K17" s="799"/>
    </row>
    <row r="18" spans="1:11" s="746" customFormat="1" ht="54" customHeight="1">
      <c r="A18" s="1312" t="s">
        <v>1222</v>
      </c>
      <c r="B18" s="1312"/>
      <c r="C18" s="1312"/>
      <c r="D18" s="1312"/>
      <c r="E18" s="1312"/>
      <c r="F18" s="1312"/>
      <c r="G18" s="1312"/>
      <c r="H18" s="1312"/>
      <c r="I18" s="1312"/>
      <c r="J18" s="1312"/>
    </row>
    <row r="19" spans="1:11" s="746" customFormat="1" ht="13.5" customHeight="1">
      <c r="A19" s="1276" t="s">
        <v>1186</v>
      </c>
      <c r="B19" s="1276"/>
      <c r="C19" s="1276"/>
      <c r="D19" s="1276"/>
      <c r="E19" s="1276"/>
      <c r="F19" s="1276"/>
      <c r="G19" s="1276"/>
      <c r="H19" s="1276"/>
      <c r="I19" s="1276"/>
      <c r="J19" s="1276"/>
    </row>
    <row r="20" spans="1:11" s="746" customFormat="1" ht="27.6" customHeight="1"/>
  </sheetData>
  <mergeCells count="10">
    <mergeCell ref="A4:J4"/>
    <mergeCell ref="A11:J11"/>
    <mergeCell ref="A18:J18"/>
    <mergeCell ref="A19:J19"/>
    <mergeCell ref="A2:A3"/>
    <mergeCell ref="B2:B3"/>
    <mergeCell ref="C2:D2"/>
    <mergeCell ref="E2:F2"/>
    <mergeCell ref="G2:H2"/>
    <mergeCell ref="I2:J2"/>
  </mergeCells>
  <printOptions horizontalCentered="1"/>
  <pageMargins left="0.78431372549019618" right="0.78431372549019618" top="0.98039215686274517" bottom="0.98039215686274517" header="0.50980392156862753" footer="0.50980392156862753"/>
  <pageSetup paperSize="9" orientation="landscape" useFirstPageNumber="1"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topLeftCell="C1" workbookViewId="0">
      <selection activeCell="B13" sqref="B13"/>
    </sheetView>
  </sheetViews>
  <sheetFormatPr defaultColWidth="9.140625" defaultRowHeight="12.75"/>
  <cols>
    <col min="1" max="1" width="9.140625" style="416" customWidth="1"/>
    <col min="2" max="2" width="18.42578125" style="416" customWidth="1"/>
    <col min="3" max="12" width="7.28515625" style="416" customWidth="1"/>
    <col min="13" max="16384" width="9.140625" style="416"/>
  </cols>
  <sheetData>
    <row r="1" spans="1:13" ht="15">
      <c r="A1" s="435" t="s">
        <v>494</v>
      </c>
      <c r="B1" s="435"/>
      <c r="C1" s="435"/>
      <c r="D1" s="435"/>
      <c r="E1" s="435"/>
      <c r="F1" s="435"/>
      <c r="G1" s="435"/>
      <c r="H1" s="435"/>
      <c r="I1" s="435"/>
      <c r="J1" s="435"/>
      <c r="K1" s="435"/>
    </row>
    <row r="2" spans="1:13" ht="15">
      <c r="A2" s="1411" t="s">
        <v>493</v>
      </c>
      <c r="B2" s="1411" t="s">
        <v>473</v>
      </c>
      <c r="C2" s="1409" t="s">
        <v>492</v>
      </c>
      <c r="D2" s="1409"/>
      <c r="E2" s="1409"/>
      <c r="F2" s="1409"/>
      <c r="G2" s="1409"/>
      <c r="H2" s="1409"/>
      <c r="I2" s="1409" t="s">
        <v>491</v>
      </c>
      <c r="J2" s="1409"/>
      <c r="K2" s="1409"/>
      <c r="L2" s="1409"/>
    </row>
    <row r="3" spans="1:13" ht="51.75" customHeight="1">
      <c r="A3" s="1411"/>
      <c r="B3" s="1411"/>
      <c r="C3" s="434" t="s">
        <v>488</v>
      </c>
      <c r="D3" s="434" t="s">
        <v>487</v>
      </c>
      <c r="E3" s="433" t="s">
        <v>486</v>
      </c>
      <c r="F3" s="433" t="s">
        <v>485</v>
      </c>
      <c r="G3" s="434" t="s">
        <v>490</v>
      </c>
      <c r="H3" s="434" t="s">
        <v>489</v>
      </c>
      <c r="I3" s="433" t="s">
        <v>488</v>
      </c>
      <c r="J3" s="434" t="s">
        <v>487</v>
      </c>
      <c r="K3" s="433" t="s">
        <v>486</v>
      </c>
      <c r="L3" s="433" t="s">
        <v>485</v>
      </c>
    </row>
    <row r="4" spans="1:13">
      <c r="A4" s="1410" t="s">
        <v>257</v>
      </c>
      <c r="B4" s="429" t="s">
        <v>483</v>
      </c>
      <c r="C4" s="431">
        <v>17</v>
      </c>
      <c r="D4" s="431">
        <v>1</v>
      </c>
      <c r="E4" s="431">
        <v>0</v>
      </c>
      <c r="F4" s="431">
        <v>0</v>
      </c>
      <c r="G4" s="431">
        <v>0</v>
      </c>
      <c r="H4" s="432">
        <v>1</v>
      </c>
      <c r="I4" s="432">
        <v>6</v>
      </c>
      <c r="J4" s="431">
        <v>0</v>
      </c>
      <c r="K4" s="431">
        <v>0</v>
      </c>
      <c r="L4" s="430">
        <v>0</v>
      </c>
      <c r="M4" s="417"/>
    </row>
    <row r="5" spans="1:13">
      <c r="A5" s="1410"/>
      <c r="B5" s="429" t="s">
        <v>482</v>
      </c>
      <c r="C5" s="431">
        <v>17</v>
      </c>
      <c r="D5" s="431">
        <v>1</v>
      </c>
      <c r="E5" s="431">
        <v>0</v>
      </c>
      <c r="F5" s="431">
        <v>0</v>
      </c>
      <c r="G5" s="431">
        <v>0</v>
      </c>
      <c r="H5" s="432">
        <v>1</v>
      </c>
      <c r="I5" s="432">
        <v>6</v>
      </c>
      <c r="J5" s="431">
        <v>0</v>
      </c>
      <c r="K5" s="431">
        <v>0</v>
      </c>
      <c r="L5" s="430">
        <v>0</v>
      </c>
      <c r="M5" s="417"/>
    </row>
    <row r="6" spans="1:13">
      <c r="A6" s="1410"/>
      <c r="B6" s="429" t="s">
        <v>480</v>
      </c>
      <c r="C6" s="431">
        <v>10</v>
      </c>
      <c r="D6" s="431">
        <v>1</v>
      </c>
      <c r="E6" s="431">
        <v>0</v>
      </c>
      <c r="F6" s="431">
        <v>0</v>
      </c>
      <c r="G6" s="431">
        <v>0</v>
      </c>
      <c r="H6" s="432" t="s">
        <v>330</v>
      </c>
      <c r="I6" s="432">
        <v>0</v>
      </c>
      <c r="J6" s="431">
        <v>0</v>
      </c>
      <c r="K6" s="431">
        <v>0</v>
      </c>
      <c r="L6" s="430">
        <v>0</v>
      </c>
      <c r="M6" s="417"/>
    </row>
    <row r="7" spans="1:13">
      <c r="A7" s="1410" t="s">
        <v>256</v>
      </c>
      <c r="B7" s="429" t="s">
        <v>483</v>
      </c>
      <c r="C7" s="428">
        <v>4</v>
      </c>
      <c r="D7" s="428">
        <v>5</v>
      </c>
      <c r="E7" s="428">
        <v>2</v>
      </c>
      <c r="F7" s="428">
        <v>2</v>
      </c>
      <c r="G7" s="428">
        <v>0</v>
      </c>
      <c r="H7" s="428">
        <v>3</v>
      </c>
      <c r="I7" s="428">
        <v>1</v>
      </c>
      <c r="J7" s="428">
        <v>3</v>
      </c>
      <c r="K7" s="428">
        <v>2</v>
      </c>
      <c r="L7" s="428">
        <v>2</v>
      </c>
    </row>
    <row r="8" spans="1:13">
      <c r="A8" s="1410"/>
      <c r="B8" s="429" t="s">
        <v>482</v>
      </c>
      <c r="C8" s="428">
        <v>4</v>
      </c>
      <c r="D8" s="428">
        <v>5</v>
      </c>
      <c r="E8" s="428">
        <v>2</v>
      </c>
      <c r="F8" s="428">
        <v>2</v>
      </c>
      <c r="G8" s="428">
        <v>0</v>
      </c>
      <c r="H8" s="428">
        <v>3</v>
      </c>
      <c r="I8" s="428">
        <v>0</v>
      </c>
      <c r="J8" s="428">
        <v>3</v>
      </c>
      <c r="K8" s="428">
        <v>2</v>
      </c>
      <c r="L8" s="428">
        <v>2</v>
      </c>
    </row>
    <row r="9" spans="1:13">
      <c r="A9" s="1410"/>
      <c r="B9" s="429" t="s">
        <v>480</v>
      </c>
      <c r="C9" s="428">
        <v>3</v>
      </c>
      <c r="D9" s="428">
        <v>5</v>
      </c>
      <c r="E9" s="428">
        <v>2</v>
      </c>
      <c r="F9" s="428">
        <v>2</v>
      </c>
      <c r="G9" s="428">
        <v>0</v>
      </c>
      <c r="H9" s="428">
        <v>1</v>
      </c>
      <c r="I9" s="428">
        <v>0</v>
      </c>
      <c r="J9" s="428">
        <v>2</v>
      </c>
      <c r="K9" s="428">
        <v>2</v>
      </c>
      <c r="L9" s="428">
        <v>2</v>
      </c>
    </row>
    <row r="10" spans="1:13">
      <c r="A10" s="1410" t="s">
        <v>249</v>
      </c>
      <c r="B10" s="429" t="s">
        <v>483</v>
      </c>
      <c r="C10" s="428">
        <v>5</v>
      </c>
      <c r="D10" s="428">
        <v>4</v>
      </c>
      <c r="E10" s="428">
        <v>2</v>
      </c>
      <c r="F10" s="428">
        <v>2</v>
      </c>
      <c r="G10" s="428">
        <v>0</v>
      </c>
      <c r="H10" s="428" t="s">
        <v>330</v>
      </c>
      <c r="I10" s="428">
        <v>5</v>
      </c>
      <c r="J10" s="428">
        <v>4</v>
      </c>
      <c r="K10" s="428">
        <v>2</v>
      </c>
      <c r="L10" s="428">
        <v>2</v>
      </c>
    </row>
    <row r="11" spans="1:13" ht="15" customHeight="1">
      <c r="A11" s="1410"/>
      <c r="B11" s="429" t="s">
        <v>484</v>
      </c>
      <c r="C11" s="428">
        <v>5</v>
      </c>
      <c r="D11" s="428">
        <v>4</v>
      </c>
      <c r="E11" s="428">
        <v>2</v>
      </c>
      <c r="F11" s="428">
        <v>2</v>
      </c>
      <c r="G11" s="428">
        <v>0</v>
      </c>
      <c r="H11" s="428" t="s">
        <v>330</v>
      </c>
      <c r="I11" s="428">
        <v>0</v>
      </c>
      <c r="J11" s="428">
        <v>0</v>
      </c>
      <c r="K11" s="428">
        <v>2</v>
      </c>
      <c r="L11" s="428">
        <v>0</v>
      </c>
    </row>
    <row r="12" spans="1:13" ht="15.75" customHeight="1">
      <c r="A12" s="1410"/>
      <c r="B12" s="429" t="s">
        <v>480</v>
      </c>
      <c r="C12" s="428">
        <v>3</v>
      </c>
      <c r="D12" s="428">
        <v>1</v>
      </c>
      <c r="E12" s="428">
        <v>1</v>
      </c>
      <c r="F12" s="428">
        <v>0</v>
      </c>
      <c r="G12" s="428">
        <v>0</v>
      </c>
      <c r="H12" s="428" t="s">
        <v>330</v>
      </c>
      <c r="I12" s="428">
        <v>0</v>
      </c>
      <c r="J12" s="428">
        <v>0</v>
      </c>
      <c r="K12" s="428">
        <v>1</v>
      </c>
      <c r="L12" s="428">
        <v>0</v>
      </c>
    </row>
    <row r="13" spans="1:13" ht="15.75" customHeight="1">
      <c r="A13" s="1410" t="s">
        <v>250</v>
      </c>
      <c r="B13" s="429" t="s">
        <v>483</v>
      </c>
      <c r="C13" s="428" t="s">
        <v>481</v>
      </c>
      <c r="D13" s="428">
        <v>1</v>
      </c>
      <c r="E13" s="428">
        <v>2</v>
      </c>
      <c r="F13" s="428">
        <v>1</v>
      </c>
      <c r="G13" s="428">
        <v>0</v>
      </c>
      <c r="H13" s="428" t="s">
        <v>330</v>
      </c>
      <c r="I13" s="428">
        <v>0</v>
      </c>
      <c r="J13" s="428">
        <v>1</v>
      </c>
      <c r="K13" s="428">
        <v>2</v>
      </c>
      <c r="L13" s="428">
        <v>0</v>
      </c>
    </row>
    <row r="14" spans="1:13" ht="15.75" customHeight="1">
      <c r="A14" s="1410"/>
      <c r="B14" s="429" t="s">
        <v>482</v>
      </c>
      <c r="C14" s="428" t="s">
        <v>481</v>
      </c>
      <c r="D14" s="428">
        <v>1</v>
      </c>
      <c r="E14" s="428">
        <v>2</v>
      </c>
      <c r="F14" s="428">
        <v>1</v>
      </c>
      <c r="G14" s="428">
        <v>0</v>
      </c>
      <c r="H14" s="428" t="s">
        <v>330</v>
      </c>
      <c r="I14" s="428">
        <v>0</v>
      </c>
      <c r="J14" s="428">
        <v>1</v>
      </c>
      <c r="K14" s="428">
        <v>2</v>
      </c>
      <c r="L14" s="428">
        <v>0</v>
      </c>
    </row>
    <row r="15" spans="1:13" ht="15.75" customHeight="1">
      <c r="A15" s="1410"/>
      <c r="B15" s="429" t="s">
        <v>480</v>
      </c>
      <c r="C15" s="428">
        <v>0</v>
      </c>
      <c r="D15" s="428">
        <v>0</v>
      </c>
      <c r="E15" s="428">
        <v>1</v>
      </c>
      <c r="F15" s="428">
        <v>0</v>
      </c>
      <c r="G15" s="428">
        <v>0</v>
      </c>
      <c r="H15" s="428" t="s">
        <v>330</v>
      </c>
      <c r="I15" s="428">
        <v>0</v>
      </c>
      <c r="J15" s="428">
        <v>0</v>
      </c>
      <c r="K15" s="428">
        <v>1</v>
      </c>
      <c r="L15" s="428">
        <v>0</v>
      </c>
    </row>
    <row r="16" spans="1:13" ht="15.75" customHeight="1">
      <c r="A16" s="427" t="s">
        <v>479</v>
      </c>
      <c r="B16" s="426"/>
      <c r="C16" s="420"/>
      <c r="D16" s="420"/>
      <c r="E16" s="420"/>
      <c r="F16" s="420"/>
      <c r="G16" s="420"/>
      <c r="H16" s="420"/>
      <c r="I16" s="420"/>
      <c r="J16" s="420"/>
      <c r="K16" s="420"/>
      <c r="L16" s="420"/>
    </row>
    <row r="17" spans="1:23" s="419" customFormat="1" ht="12.75" customHeight="1">
      <c r="A17" s="425" t="s">
        <v>478</v>
      </c>
      <c r="B17" s="424"/>
      <c r="C17" s="424"/>
      <c r="D17" s="424"/>
      <c r="E17" s="423"/>
      <c r="F17" s="423"/>
      <c r="G17" s="423"/>
      <c r="H17" s="423"/>
      <c r="I17" s="423"/>
      <c r="J17" s="423"/>
      <c r="K17" s="423"/>
      <c r="L17" s="423"/>
    </row>
    <row r="18" spans="1:23" s="419" customFormat="1" ht="12.75" customHeight="1">
      <c r="A18" s="422" t="s">
        <v>477</v>
      </c>
      <c r="B18" s="421"/>
      <c r="C18" s="421"/>
      <c r="D18" s="421"/>
      <c r="E18" s="421"/>
      <c r="F18" s="421"/>
      <c r="G18" s="421"/>
      <c r="H18" s="420"/>
      <c r="I18" s="420"/>
      <c r="J18" s="420"/>
      <c r="K18" s="420"/>
      <c r="L18" s="420"/>
    </row>
    <row r="19" spans="1:23" ht="15" customHeight="1">
      <c r="B19" s="418"/>
      <c r="C19" s="418"/>
      <c r="D19" s="418"/>
      <c r="E19" s="418"/>
      <c r="F19" s="418"/>
      <c r="G19" s="418"/>
      <c r="H19" s="418"/>
      <c r="I19" s="418"/>
      <c r="J19" s="418"/>
      <c r="K19" s="418"/>
      <c r="N19" s="417"/>
      <c r="O19" s="417"/>
      <c r="P19" s="417"/>
      <c r="Q19" s="417"/>
      <c r="R19" s="417"/>
      <c r="S19" s="417"/>
      <c r="T19" s="417"/>
      <c r="U19" s="417"/>
      <c r="V19" s="417"/>
      <c r="W19" s="417"/>
    </row>
    <row r="20" spans="1:23">
      <c r="N20" s="417"/>
      <c r="O20" s="417"/>
      <c r="P20" s="417"/>
      <c r="Q20" s="417"/>
      <c r="R20" s="417"/>
      <c r="S20" s="417"/>
      <c r="T20" s="417"/>
      <c r="U20" s="417"/>
      <c r="V20" s="417"/>
      <c r="W20" s="417"/>
    </row>
    <row r="21" spans="1:23">
      <c r="N21" s="417"/>
      <c r="O21" s="417"/>
      <c r="P21" s="417"/>
      <c r="Q21" s="417"/>
      <c r="R21" s="417"/>
      <c r="S21" s="417"/>
      <c r="T21" s="417"/>
      <c r="U21" s="417"/>
      <c r="V21" s="417"/>
      <c r="W21" s="417"/>
    </row>
    <row r="22" spans="1:23">
      <c r="N22" s="417"/>
      <c r="O22" s="417"/>
      <c r="P22" s="417"/>
      <c r="Q22" s="417"/>
      <c r="R22" s="417"/>
      <c r="S22" s="417"/>
      <c r="T22" s="417"/>
      <c r="U22" s="417"/>
      <c r="V22" s="417"/>
      <c r="W22" s="417"/>
    </row>
    <row r="23" spans="1:23">
      <c r="N23" s="417"/>
      <c r="O23" s="417"/>
      <c r="P23" s="417"/>
      <c r="Q23" s="417"/>
      <c r="R23" s="417"/>
      <c r="S23" s="417"/>
      <c r="T23" s="417"/>
      <c r="U23" s="417"/>
      <c r="V23" s="417"/>
      <c r="W23" s="417"/>
    </row>
    <row r="24" spans="1:23">
      <c r="N24" s="417"/>
      <c r="O24" s="417"/>
      <c r="P24" s="417"/>
      <c r="Q24" s="417"/>
      <c r="R24" s="417"/>
      <c r="S24" s="417"/>
      <c r="T24" s="417"/>
      <c r="U24" s="417"/>
      <c r="V24" s="417"/>
      <c r="W24" s="417"/>
    </row>
    <row r="25" spans="1:23">
      <c r="N25" s="417"/>
      <c r="O25" s="417"/>
      <c r="P25" s="417"/>
      <c r="Q25" s="417"/>
      <c r="R25" s="417"/>
      <c r="S25" s="417"/>
      <c r="T25" s="417"/>
      <c r="U25" s="417"/>
      <c r="V25" s="417"/>
      <c r="W25" s="417"/>
    </row>
    <row r="26" spans="1:23">
      <c r="E26" s="416" t="s">
        <v>77</v>
      </c>
      <c r="N26" s="417"/>
      <c r="O26" s="417"/>
      <c r="P26" s="417"/>
      <c r="Q26" s="417"/>
      <c r="R26" s="417"/>
      <c r="S26" s="417"/>
      <c r="T26" s="417"/>
      <c r="U26" s="417"/>
      <c r="V26" s="417"/>
      <c r="W26" s="417"/>
    </row>
    <row r="27" spans="1:23">
      <c r="N27" s="417"/>
      <c r="O27" s="417"/>
      <c r="P27" s="417"/>
      <c r="Q27" s="417"/>
      <c r="R27" s="417"/>
      <c r="S27" s="417"/>
      <c r="T27" s="417"/>
      <c r="U27" s="417"/>
      <c r="V27" s="417"/>
      <c r="W27" s="417"/>
    </row>
    <row r="28" spans="1:23">
      <c r="N28" s="417"/>
      <c r="O28" s="417"/>
      <c r="P28" s="417"/>
      <c r="Q28" s="417"/>
      <c r="R28" s="417"/>
      <c r="S28" s="417"/>
      <c r="T28" s="417"/>
      <c r="U28" s="417"/>
      <c r="V28" s="417"/>
      <c r="W28" s="417"/>
    </row>
    <row r="29" spans="1:23">
      <c r="N29" s="417"/>
      <c r="O29" s="417"/>
      <c r="P29" s="417"/>
      <c r="Q29" s="417"/>
      <c r="R29" s="417"/>
      <c r="S29" s="417"/>
      <c r="T29" s="417"/>
      <c r="U29" s="417"/>
      <c r="V29" s="417"/>
      <c r="W29" s="417"/>
    </row>
    <row r="30" spans="1:23">
      <c r="N30" s="417"/>
      <c r="O30" s="417"/>
      <c r="P30" s="417"/>
      <c r="Q30" s="417"/>
      <c r="R30" s="417"/>
      <c r="S30" s="417"/>
      <c r="T30" s="417"/>
      <c r="U30" s="417"/>
      <c r="V30" s="417"/>
      <c r="W30" s="417"/>
    </row>
    <row r="31" spans="1:23">
      <c r="N31" s="417"/>
      <c r="O31" s="417"/>
      <c r="P31" s="417"/>
      <c r="Q31" s="417"/>
      <c r="R31" s="417"/>
      <c r="S31" s="417"/>
      <c r="T31" s="417"/>
      <c r="U31" s="417"/>
      <c r="V31" s="417"/>
      <c r="W31" s="417"/>
    </row>
    <row r="32" spans="1:23">
      <c r="N32" s="417"/>
      <c r="O32" s="417"/>
      <c r="P32" s="417"/>
      <c r="Q32" s="417"/>
      <c r="R32" s="417"/>
      <c r="S32" s="417"/>
      <c r="T32" s="417"/>
      <c r="U32" s="417"/>
      <c r="V32" s="417"/>
      <c r="W32" s="417"/>
    </row>
  </sheetData>
  <mergeCells count="8">
    <mergeCell ref="I2:L2"/>
    <mergeCell ref="A4:A6"/>
    <mergeCell ref="A7:A9"/>
    <mergeCell ref="A10:A12"/>
    <mergeCell ref="A13:A15"/>
    <mergeCell ref="A2:A3"/>
    <mergeCell ref="B2:B3"/>
    <mergeCell ref="C2:H2"/>
  </mergeCells>
  <printOptions horizontalCentered="1"/>
  <pageMargins left="0.7" right="0.7" top="0.75" bottom="0.75" header="0.3" footer="0.3"/>
  <pageSetup scale="9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workbookViewId="0">
      <selection activeCell="B13" sqref="B13"/>
    </sheetView>
  </sheetViews>
  <sheetFormatPr defaultColWidth="9.140625" defaultRowHeight="12.75"/>
  <cols>
    <col min="1" max="1" width="15.7109375" style="436" customWidth="1"/>
    <col min="2" max="2" width="9" style="436" customWidth="1"/>
    <col min="3" max="4" width="10" style="436" customWidth="1"/>
    <col min="5" max="6" width="10.7109375" style="436" customWidth="1"/>
    <col min="7" max="16384" width="9.140625" style="436"/>
  </cols>
  <sheetData>
    <row r="1" spans="1:6" s="456" customFormat="1" ht="15" customHeight="1">
      <c r="A1" s="1412" t="s">
        <v>503</v>
      </c>
      <c r="B1" s="1412"/>
      <c r="C1" s="1412"/>
      <c r="D1" s="1412"/>
      <c r="E1" s="1412"/>
      <c r="F1" s="1412"/>
    </row>
    <row r="2" spans="1:6" ht="16.5" customHeight="1">
      <c r="A2" s="1413" t="s">
        <v>449</v>
      </c>
      <c r="B2" s="1414" t="s">
        <v>502</v>
      </c>
      <c r="C2" s="1415"/>
      <c r="D2" s="1415"/>
      <c r="E2" s="1415"/>
      <c r="F2" s="1416"/>
    </row>
    <row r="3" spans="1:6" ht="27.6" customHeight="1">
      <c r="A3" s="1413"/>
      <c r="B3" s="455" t="s">
        <v>501</v>
      </c>
      <c r="C3" s="454" t="s">
        <v>500</v>
      </c>
      <c r="D3" s="454" t="s">
        <v>499</v>
      </c>
      <c r="E3" s="454" t="s">
        <v>498</v>
      </c>
      <c r="F3" s="454" t="s">
        <v>497</v>
      </c>
    </row>
    <row r="4" spans="1:6" s="437" customFormat="1" ht="14.25" customHeight="1">
      <c r="A4" s="453" t="s">
        <v>0</v>
      </c>
      <c r="B4" s="452">
        <v>10413.799999999999</v>
      </c>
      <c r="C4" s="452">
        <v>17848.13</v>
      </c>
      <c r="D4" s="452">
        <v>10399.57</v>
      </c>
      <c r="E4" s="452">
        <v>14515.83</v>
      </c>
      <c r="F4" s="452">
        <v>11954.848378378378</v>
      </c>
    </row>
    <row r="5" spans="1:6" s="451" customFormat="1" ht="14.25" customHeight="1">
      <c r="A5" s="453" t="s">
        <v>1</v>
      </c>
      <c r="B5" s="452">
        <v>14466.89</v>
      </c>
      <c r="C5" s="452">
        <v>15426.8</v>
      </c>
      <c r="D5" s="452">
        <v>12252.38</v>
      </c>
      <c r="E5" s="452">
        <v>12602.34</v>
      </c>
      <c r="F5" s="452">
        <v>13658.243266666668</v>
      </c>
    </row>
    <row r="6" spans="1:6" ht="14.25" customHeight="1">
      <c r="A6" s="450">
        <v>44681</v>
      </c>
      <c r="B6" s="448">
        <v>14466.89</v>
      </c>
      <c r="C6" s="448">
        <v>15426.8</v>
      </c>
      <c r="D6" s="448">
        <v>14356.96</v>
      </c>
      <c r="E6" s="448">
        <v>14633.94</v>
      </c>
      <c r="F6" s="448">
        <v>14715.348</v>
      </c>
    </row>
    <row r="7" spans="1:6" ht="14.25" customHeight="1">
      <c r="A7" s="450">
        <v>44712</v>
      </c>
      <c r="B7" s="448">
        <v>14658.57</v>
      </c>
      <c r="C7" s="448">
        <v>14742.32</v>
      </c>
      <c r="D7" s="448">
        <v>13909.56</v>
      </c>
      <c r="E7" s="448">
        <v>14560.41</v>
      </c>
      <c r="F7" s="448">
        <v>14399.8804545455</v>
      </c>
    </row>
    <row r="8" spans="1:6" ht="14.25" customHeight="1">
      <c r="A8" s="450">
        <v>44742</v>
      </c>
      <c r="B8" s="448">
        <v>14532.61</v>
      </c>
      <c r="C8" s="448">
        <v>15006.94</v>
      </c>
      <c r="D8" s="448">
        <v>13287.61</v>
      </c>
      <c r="E8" s="448">
        <v>13290.19</v>
      </c>
      <c r="F8" s="448">
        <v>14179.971818181815</v>
      </c>
    </row>
    <row r="9" spans="1:6" ht="14.25" customHeight="1">
      <c r="A9" s="450">
        <v>44773</v>
      </c>
      <c r="B9" s="448">
        <v>13277.52</v>
      </c>
      <c r="C9" s="448">
        <v>13669.58</v>
      </c>
      <c r="D9" s="448">
        <v>12694.69</v>
      </c>
      <c r="E9" s="448">
        <v>13577.32</v>
      </c>
      <c r="F9" s="448">
        <v>13179.533333333335</v>
      </c>
    </row>
    <row r="10" spans="1:6" ht="14.25" customHeight="1">
      <c r="A10" s="450">
        <v>44804</v>
      </c>
      <c r="B10" s="448">
        <v>13576.03</v>
      </c>
      <c r="C10" s="448">
        <v>13841.38</v>
      </c>
      <c r="D10" s="448">
        <v>13173.25</v>
      </c>
      <c r="E10" s="448">
        <v>13262.66</v>
      </c>
      <c r="F10" s="448">
        <v>13538.894090909087</v>
      </c>
    </row>
    <row r="11" spans="1:6" ht="14.25" customHeight="1">
      <c r="A11" s="450">
        <v>44834</v>
      </c>
      <c r="B11" s="448">
        <v>13247.89</v>
      </c>
      <c r="C11" s="448">
        <v>13247.89</v>
      </c>
      <c r="D11" s="448">
        <v>12252.38</v>
      </c>
      <c r="E11" s="448">
        <v>12589.3</v>
      </c>
      <c r="F11" s="448">
        <v>12834.837272727273</v>
      </c>
    </row>
    <row r="12" spans="1:6" s="447" customFormat="1">
      <c r="A12" s="449">
        <v>44865</v>
      </c>
      <c r="B12" s="448">
        <v>12580.97</v>
      </c>
      <c r="C12" s="448">
        <v>13247.45</v>
      </c>
      <c r="D12" s="448">
        <v>12457.06</v>
      </c>
      <c r="E12" s="448">
        <v>12602.34</v>
      </c>
      <c r="F12" s="448">
        <v>12794.30904761905</v>
      </c>
    </row>
    <row r="13" spans="1:6" s="444" customFormat="1">
      <c r="A13" s="446"/>
      <c r="B13" s="445"/>
      <c r="C13" s="445"/>
      <c r="D13" s="445"/>
      <c r="E13" s="445"/>
      <c r="F13" s="445"/>
    </row>
    <row r="14" spans="1:6" s="437" customFormat="1" ht="14.25" customHeight="1">
      <c r="A14" s="443" t="s">
        <v>288</v>
      </c>
      <c r="D14" s="442"/>
      <c r="E14" s="441"/>
      <c r="F14" s="441"/>
    </row>
    <row r="15" spans="1:6" s="437" customFormat="1" ht="14.25" customHeight="1">
      <c r="A15" s="436" t="s">
        <v>496</v>
      </c>
      <c r="D15" s="442"/>
      <c r="E15" s="441"/>
      <c r="F15" s="441"/>
    </row>
    <row r="16" spans="1:6" s="437" customFormat="1">
      <c r="A16" s="440" t="s">
        <v>495</v>
      </c>
      <c r="B16" s="439"/>
      <c r="C16" s="439"/>
      <c r="D16" s="438"/>
      <c r="E16" s="438"/>
      <c r="F16" s="438"/>
    </row>
  </sheetData>
  <mergeCells count="3">
    <mergeCell ref="A1:F1"/>
    <mergeCell ref="A2:A3"/>
    <mergeCell ref="B2:F2"/>
  </mergeCells>
  <printOptions horizontalCentered="1"/>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0"/>
  <sheetViews>
    <sheetView workbookViewId="0">
      <selection activeCell="B13" sqref="B13"/>
    </sheetView>
  </sheetViews>
  <sheetFormatPr defaultColWidth="9.140625" defaultRowHeight="12.75"/>
  <cols>
    <col min="1" max="1" width="9.140625" style="457" customWidth="1"/>
    <col min="2" max="2" width="7.140625" style="457" customWidth="1"/>
    <col min="3" max="4" width="10" style="457" customWidth="1"/>
    <col min="5" max="5" width="11.140625" style="457" customWidth="1"/>
    <col min="6" max="6" width="10.7109375" style="457" customWidth="1"/>
    <col min="7" max="7" width="12.42578125" style="457" customWidth="1"/>
    <col min="8" max="8" width="8.85546875" style="457" customWidth="1"/>
    <col min="9" max="9" width="11.42578125" style="457" customWidth="1"/>
    <col min="10" max="10" width="10.42578125" style="457" customWidth="1"/>
    <col min="11" max="11" width="12.42578125" style="457" bestFit="1" customWidth="1"/>
    <col min="12" max="12" width="8.42578125" style="457" customWidth="1"/>
    <col min="13" max="13" width="10.28515625" style="457" customWidth="1"/>
    <col min="14" max="14" width="8.42578125" style="457" customWidth="1"/>
    <col min="15" max="15" width="9.7109375" style="457" customWidth="1"/>
    <col min="16" max="16" width="9.140625" style="457"/>
    <col min="17" max="17" width="10.7109375" style="457" customWidth="1"/>
    <col min="18" max="16384" width="9.140625" style="457"/>
  </cols>
  <sheetData>
    <row r="1" spans="1:39" s="483" customFormat="1" ht="15">
      <c r="A1" s="1428" t="s">
        <v>524</v>
      </c>
      <c r="B1" s="1428"/>
      <c r="C1" s="1428"/>
      <c r="D1" s="1428"/>
      <c r="E1" s="1428"/>
      <c r="F1" s="1428"/>
      <c r="G1" s="1428"/>
      <c r="H1" s="1428"/>
      <c r="I1" s="1428"/>
      <c r="J1" s="1428"/>
      <c r="K1" s="1428"/>
      <c r="L1" s="1428"/>
      <c r="M1" s="484"/>
      <c r="N1" s="484"/>
      <c r="V1" s="1417" t="s">
        <v>518</v>
      </c>
      <c r="W1" s="1418"/>
      <c r="X1" s="1418"/>
      <c r="Y1" s="1418"/>
      <c r="Z1" s="1418"/>
      <c r="AA1" s="1418"/>
      <c r="AB1" s="1418"/>
      <c r="AC1" s="1418"/>
      <c r="AD1" s="1418"/>
      <c r="AE1" s="1418"/>
      <c r="AF1" s="1418"/>
      <c r="AG1" s="1418"/>
      <c r="AH1" s="1418"/>
      <c r="AI1" s="1418"/>
      <c r="AJ1" s="1418"/>
      <c r="AK1" s="1418"/>
      <c r="AL1" s="1418"/>
      <c r="AM1" s="1419"/>
    </row>
    <row r="2" spans="1:39" s="483" customFormat="1" ht="15.75">
      <c r="A2" s="1420" t="s">
        <v>492</v>
      </c>
      <c r="B2" s="1421"/>
      <c r="C2" s="1421"/>
      <c r="D2" s="1421"/>
      <c r="E2" s="1421"/>
      <c r="F2" s="1421"/>
      <c r="G2" s="1421"/>
      <c r="H2" s="1421"/>
      <c r="I2" s="1421"/>
      <c r="J2" s="1421"/>
      <c r="K2" s="1421"/>
      <c r="L2" s="1421"/>
      <c r="M2" s="1421"/>
      <c r="N2" s="1421"/>
      <c r="O2" s="1421"/>
      <c r="P2" s="1421"/>
      <c r="Q2" s="1422"/>
    </row>
    <row r="3" spans="1:39" s="480" customFormat="1" ht="27.75" customHeight="1">
      <c r="A3" s="1423" t="s">
        <v>449</v>
      </c>
      <c r="B3" s="1423" t="s">
        <v>516</v>
      </c>
      <c r="C3" s="1425" t="s">
        <v>488</v>
      </c>
      <c r="D3" s="1426"/>
      <c r="E3" s="1425" t="s">
        <v>515</v>
      </c>
      <c r="F3" s="1426"/>
      <c r="G3" s="1425" t="s">
        <v>514</v>
      </c>
      <c r="H3" s="1426"/>
      <c r="I3" s="1425" t="s">
        <v>513</v>
      </c>
      <c r="J3" s="1426"/>
      <c r="K3" s="1425" t="s">
        <v>523</v>
      </c>
      <c r="L3" s="1426"/>
      <c r="M3" s="1425" t="s">
        <v>522</v>
      </c>
      <c r="N3" s="1426"/>
      <c r="O3" s="1425" t="s">
        <v>521</v>
      </c>
      <c r="P3" s="1426"/>
      <c r="Q3" s="1425" t="s">
        <v>520</v>
      </c>
      <c r="R3" s="1426"/>
      <c r="S3" s="1427" t="s">
        <v>511</v>
      </c>
      <c r="T3" s="1427"/>
    </row>
    <row r="4" spans="1:39" s="480" customFormat="1" ht="38.25" customHeight="1">
      <c r="A4" s="1424"/>
      <c r="B4" s="1424"/>
      <c r="C4" s="482" t="s">
        <v>505</v>
      </c>
      <c r="D4" s="470" t="s">
        <v>504</v>
      </c>
      <c r="E4" s="482" t="s">
        <v>505</v>
      </c>
      <c r="F4" s="482" t="s">
        <v>504</v>
      </c>
      <c r="G4" s="482" t="s">
        <v>505</v>
      </c>
      <c r="H4" s="482" t="s">
        <v>504</v>
      </c>
      <c r="I4" s="482" t="s">
        <v>505</v>
      </c>
      <c r="J4" s="482" t="s">
        <v>504</v>
      </c>
      <c r="K4" s="482" t="s">
        <v>505</v>
      </c>
      <c r="L4" s="482" t="s">
        <v>504</v>
      </c>
      <c r="M4" s="482" t="s">
        <v>505</v>
      </c>
      <c r="N4" s="482" t="s">
        <v>504</v>
      </c>
      <c r="O4" s="482" t="s">
        <v>505</v>
      </c>
      <c r="P4" s="482" t="s">
        <v>504</v>
      </c>
      <c r="Q4" s="482" t="s">
        <v>505</v>
      </c>
      <c r="R4" s="482" t="s">
        <v>504</v>
      </c>
      <c r="S4" s="482" t="s">
        <v>507</v>
      </c>
      <c r="T4" s="481" t="s">
        <v>519</v>
      </c>
    </row>
    <row r="5" spans="1:39" s="418" customFormat="1">
      <c r="A5" s="468" t="s">
        <v>0</v>
      </c>
      <c r="B5" s="467">
        <v>258</v>
      </c>
      <c r="C5" s="467">
        <v>1220712</v>
      </c>
      <c r="D5" s="467">
        <v>112196.54913279999</v>
      </c>
      <c r="E5" s="467">
        <v>80936813</v>
      </c>
      <c r="F5" s="467">
        <v>2645378.3559164</v>
      </c>
      <c r="G5" s="467">
        <v>9014877</v>
      </c>
      <c r="H5" s="467">
        <v>1508483.7718249999</v>
      </c>
      <c r="I5" s="467">
        <v>52624594</v>
      </c>
      <c r="J5" s="467">
        <v>2402009.9602549998</v>
      </c>
      <c r="K5" s="467">
        <v>573164</v>
      </c>
      <c r="L5" s="467">
        <v>41639.747540000004</v>
      </c>
      <c r="M5" s="467">
        <v>59585</v>
      </c>
      <c r="N5" s="467">
        <v>4714.0308125000001</v>
      </c>
      <c r="O5" s="467">
        <v>476558</v>
      </c>
      <c r="P5" s="467">
        <v>39505.410980000001</v>
      </c>
      <c r="Q5" s="467">
        <v>144906303</v>
      </c>
      <c r="R5" s="467">
        <v>6753927.8264616998</v>
      </c>
      <c r="S5" s="467">
        <v>195536</v>
      </c>
      <c r="T5" s="467">
        <v>16477.263542000001</v>
      </c>
    </row>
    <row r="6" spans="1:39" s="418" customFormat="1">
      <c r="A6" s="468" t="s">
        <v>1</v>
      </c>
      <c r="B6" s="467">
        <v>149</v>
      </c>
      <c r="C6" s="467">
        <v>194737</v>
      </c>
      <c r="D6" s="467">
        <v>16982.810636999999</v>
      </c>
      <c r="E6" s="467">
        <v>49072372</v>
      </c>
      <c r="F6" s="467">
        <v>1548582.7947368</v>
      </c>
      <c r="G6" s="467">
        <v>3890003</v>
      </c>
      <c r="H6" s="467">
        <v>571270.6720599999</v>
      </c>
      <c r="I6" s="467">
        <v>20130860</v>
      </c>
      <c r="J6" s="467">
        <v>1514282.8792049999</v>
      </c>
      <c r="K6" s="467">
        <v>212961</v>
      </c>
      <c r="L6" s="467">
        <v>15234.715000000002</v>
      </c>
      <c r="M6" s="467">
        <v>43</v>
      </c>
      <c r="N6" s="467">
        <v>4.5177249999999995</v>
      </c>
      <c r="O6" s="467">
        <v>28</v>
      </c>
      <c r="P6" s="467">
        <v>3.0077499999999997</v>
      </c>
      <c r="Q6" s="467">
        <v>73501004</v>
      </c>
      <c r="R6" s="467">
        <v>3666361.3971138005</v>
      </c>
      <c r="S6" s="467">
        <v>346243</v>
      </c>
      <c r="T6" s="467">
        <v>16850.216093200001</v>
      </c>
    </row>
    <row r="7" spans="1:39" s="416" customFormat="1">
      <c r="A7" s="466">
        <v>44681</v>
      </c>
      <c r="B7" s="465">
        <v>20</v>
      </c>
      <c r="C7" s="465">
        <v>52665</v>
      </c>
      <c r="D7" s="465">
        <v>5068.0996829999985</v>
      </c>
      <c r="E7" s="465">
        <v>5572359</v>
      </c>
      <c r="F7" s="465">
        <v>181408.45973629996</v>
      </c>
      <c r="G7" s="465">
        <v>352270</v>
      </c>
      <c r="H7" s="465">
        <v>61645.397339999996</v>
      </c>
      <c r="I7" s="465">
        <v>3527954</v>
      </c>
      <c r="J7" s="465">
        <v>244272.98051750008</v>
      </c>
      <c r="K7" s="465">
        <v>31175</v>
      </c>
      <c r="L7" s="465">
        <v>2355.3135399999996</v>
      </c>
      <c r="M7" s="465">
        <v>42</v>
      </c>
      <c r="N7" s="465">
        <v>4.4054624999999996</v>
      </c>
      <c r="O7" s="465">
        <v>23</v>
      </c>
      <c r="P7" s="465">
        <v>2.5126999999999997</v>
      </c>
      <c r="Q7" s="465">
        <v>9536488</v>
      </c>
      <c r="R7" s="465">
        <v>494757.16897930007</v>
      </c>
      <c r="S7" s="465">
        <v>266259</v>
      </c>
      <c r="T7" s="465">
        <v>17166.226675000002</v>
      </c>
    </row>
    <row r="8" spans="1:39" s="416" customFormat="1">
      <c r="A8" s="466">
        <v>44712</v>
      </c>
      <c r="B8" s="465">
        <v>22</v>
      </c>
      <c r="C8" s="465">
        <v>37605</v>
      </c>
      <c r="D8" s="465">
        <v>3807.4544064000011</v>
      </c>
      <c r="E8" s="465">
        <v>6328407</v>
      </c>
      <c r="F8" s="465">
        <v>207699.55809249997</v>
      </c>
      <c r="G8" s="465">
        <v>441260</v>
      </c>
      <c r="H8" s="465">
        <v>70329.484255000018</v>
      </c>
      <c r="I8" s="465">
        <v>3305998</v>
      </c>
      <c r="J8" s="465">
        <v>266522.26854250004</v>
      </c>
      <c r="K8" s="465">
        <v>32934</v>
      </c>
      <c r="L8" s="465">
        <v>2379.6792300000002</v>
      </c>
      <c r="M8" s="465">
        <v>1</v>
      </c>
      <c r="N8" s="465">
        <v>0.1122625</v>
      </c>
      <c r="O8" s="465">
        <v>5</v>
      </c>
      <c r="P8" s="465">
        <v>0.49504999999999999</v>
      </c>
      <c r="Q8" s="465">
        <v>10146210</v>
      </c>
      <c r="R8" s="465">
        <v>550739.05183890008</v>
      </c>
      <c r="S8" s="465">
        <v>313832</v>
      </c>
      <c r="T8" s="465">
        <v>16357.792130899999</v>
      </c>
    </row>
    <row r="9" spans="1:39" s="416" customFormat="1">
      <c r="A9" s="466">
        <v>44742</v>
      </c>
      <c r="B9" s="465">
        <v>22</v>
      </c>
      <c r="C9" s="465">
        <v>31598</v>
      </c>
      <c r="D9" s="465">
        <v>2888.7166393999996</v>
      </c>
      <c r="E9" s="465">
        <v>7575196</v>
      </c>
      <c r="F9" s="465">
        <v>237364.66798469995</v>
      </c>
      <c r="G9" s="465">
        <v>527624</v>
      </c>
      <c r="H9" s="465">
        <v>81062.446695000021</v>
      </c>
      <c r="I9" s="465">
        <v>3046148</v>
      </c>
      <c r="J9" s="465">
        <v>245751.75737500002</v>
      </c>
      <c r="K9" s="465">
        <v>33860</v>
      </c>
      <c r="L9" s="465">
        <v>2436.6800750000002</v>
      </c>
      <c r="M9" s="465">
        <v>0</v>
      </c>
      <c r="N9" s="465">
        <v>0</v>
      </c>
      <c r="O9" s="465">
        <v>0</v>
      </c>
      <c r="P9" s="465">
        <v>0</v>
      </c>
      <c r="Q9" s="465">
        <v>11214426</v>
      </c>
      <c r="R9" s="465">
        <v>569504.26876910008</v>
      </c>
      <c r="S9" s="465">
        <v>345033</v>
      </c>
      <c r="T9" s="465">
        <v>17075.005462599998</v>
      </c>
    </row>
    <row r="10" spans="1:39" s="416" customFormat="1">
      <c r="A10" s="466">
        <v>44773</v>
      </c>
      <c r="B10" s="465">
        <v>21</v>
      </c>
      <c r="C10" s="465">
        <v>22319</v>
      </c>
      <c r="D10" s="465">
        <v>1786.3947487999999</v>
      </c>
      <c r="E10" s="465">
        <v>6606939</v>
      </c>
      <c r="F10" s="465">
        <v>215541.88097690005</v>
      </c>
      <c r="G10" s="465">
        <v>680777</v>
      </c>
      <c r="H10" s="465">
        <v>94989.675075000006</v>
      </c>
      <c r="I10" s="465">
        <v>2604233</v>
      </c>
      <c r="J10" s="465">
        <v>191098.72425249999</v>
      </c>
      <c r="K10" s="465">
        <v>28731</v>
      </c>
      <c r="L10" s="465">
        <v>2020.3880450000001</v>
      </c>
      <c r="M10" s="465">
        <v>0</v>
      </c>
      <c r="N10" s="465">
        <v>0</v>
      </c>
      <c r="O10" s="465">
        <v>0</v>
      </c>
      <c r="P10" s="465">
        <v>0</v>
      </c>
      <c r="Q10" s="465">
        <v>9942999</v>
      </c>
      <c r="R10" s="465">
        <v>505437.06309820007</v>
      </c>
      <c r="S10" s="465">
        <v>301257</v>
      </c>
      <c r="T10" s="465">
        <v>16562.803935299999</v>
      </c>
    </row>
    <row r="11" spans="1:39" s="416" customFormat="1">
      <c r="A11" s="466">
        <v>44804</v>
      </c>
      <c r="B11" s="465">
        <v>22</v>
      </c>
      <c r="C11" s="465">
        <v>16966</v>
      </c>
      <c r="D11" s="465">
        <v>1323.4384934000002</v>
      </c>
      <c r="E11" s="465">
        <v>6759495</v>
      </c>
      <c r="F11" s="465">
        <v>208156.5850941001</v>
      </c>
      <c r="G11" s="465">
        <v>571752</v>
      </c>
      <c r="H11" s="465">
        <v>83070.856869999974</v>
      </c>
      <c r="I11" s="465">
        <v>2457279</v>
      </c>
      <c r="J11" s="465">
        <v>199382.32411249995</v>
      </c>
      <c r="K11" s="465">
        <v>27325</v>
      </c>
      <c r="L11" s="465">
        <v>1945.5631299999998</v>
      </c>
      <c r="M11" s="465">
        <v>0</v>
      </c>
      <c r="N11" s="465">
        <v>0</v>
      </c>
      <c r="O11" s="465">
        <v>0</v>
      </c>
      <c r="P11" s="465">
        <v>0</v>
      </c>
      <c r="Q11" s="465">
        <v>9832817</v>
      </c>
      <c r="R11" s="465">
        <v>493878.76770000003</v>
      </c>
      <c r="S11" s="465">
        <v>415101</v>
      </c>
      <c r="T11" s="465">
        <v>20242.399922000001</v>
      </c>
    </row>
    <row r="12" spans="1:39" s="416" customFormat="1">
      <c r="A12" s="466">
        <v>44834</v>
      </c>
      <c r="B12" s="465">
        <v>22</v>
      </c>
      <c r="C12" s="465">
        <v>17105</v>
      </c>
      <c r="D12" s="465">
        <v>1043.0039603999999</v>
      </c>
      <c r="E12" s="465">
        <v>8358347</v>
      </c>
      <c r="F12" s="465">
        <v>258797.26950140006</v>
      </c>
      <c r="G12" s="465">
        <v>622358</v>
      </c>
      <c r="H12" s="465">
        <v>86122.091050000017</v>
      </c>
      <c r="I12" s="465">
        <v>2790090</v>
      </c>
      <c r="J12" s="465">
        <v>207131.41200249997</v>
      </c>
      <c r="K12" s="465">
        <v>32348</v>
      </c>
      <c r="L12" s="465">
        <v>2227.8255999999997</v>
      </c>
      <c r="M12" s="465">
        <v>0</v>
      </c>
      <c r="N12" s="465">
        <v>0</v>
      </c>
      <c r="O12" s="465">
        <v>0</v>
      </c>
      <c r="P12" s="465">
        <v>0</v>
      </c>
      <c r="Q12" s="465">
        <v>11820248</v>
      </c>
      <c r="R12" s="465">
        <v>555321.60211430013</v>
      </c>
      <c r="S12" s="465">
        <v>341072</v>
      </c>
      <c r="T12" s="465">
        <v>17854.650137100001</v>
      </c>
    </row>
    <row r="13" spans="1:39" s="416" customFormat="1">
      <c r="A13" s="449">
        <v>44865</v>
      </c>
      <c r="B13" s="465">
        <v>20</v>
      </c>
      <c r="C13" s="465">
        <v>16479</v>
      </c>
      <c r="D13" s="465">
        <v>1065.7027056000002</v>
      </c>
      <c r="E13" s="465">
        <v>7871629</v>
      </c>
      <c r="F13" s="465">
        <v>239614.37335089999</v>
      </c>
      <c r="G13" s="465">
        <v>693962</v>
      </c>
      <c r="H13" s="465">
        <v>94050.72077499998</v>
      </c>
      <c r="I13" s="465">
        <v>2399158</v>
      </c>
      <c r="J13" s="465">
        <v>160123.41240249996</v>
      </c>
      <c r="K13" s="465">
        <v>26588</v>
      </c>
      <c r="L13" s="465">
        <v>1869.2653800000003</v>
      </c>
      <c r="M13" s="465">
        <v>0</v>
      </c>
      <c r="N13" s="465">
        <v>0</v>
      </c>
      <c r="O13" s="465">
        <v>0</v>
      </c>
      <c r="P13" s="465">
        <v>0</v>
      </c>
      <c r="Q13" s="465">
        <v>11007816</v>
      </c>
      <c r="R13" s="465">
        <v>496723.47461399995</v>
      </c>
      <c r="S13" s="465">
        <v>346243</v>
      </c>
      <c r="T13" s="465">
        <v>16850.216093200001</v>
      </c>
    </row>
    <row r="14" spans="1:39" ht="15.75">
      <c r="A14" s="464"/>
      <c r="B14" s="479"/>
      <c r="C14" s="478"/>
      <c r="D14" s="478"/>
      <c r="E14" s="478"/>
      <c r="F14" s="478"/>
      <c r="G14" s="478"/>
      <c r="H14" s="477"/>
      <c r="I14" s="478"/>
      <c r="J14" s="478"/>
      <c r="K14" s="478"/>
      <c r="L14" s="477"/>
      <c r="M14" s="475"/>
      <c r="N14" s="475"/>
      <c r="O14" s="475"/>
      <c r="P14" s="475"/>
      <c r="Q14" s="475"/>
      <c r="R14" s="475"/>
      <c r="T14" s="476"/>
    </row>
    <row r="15" spans="1:39" ht="24" customHeight="1">
      <c r="A15" s="475" t="s">
        <v>518</v>
      </c>
      <c r="B15" s="475"/>
      <c r="C15" s="475"/>
      <c r="D15" s="475"/>
      <c r="E15" s="475"/>
      <c r="F15" s="475"/>
      <c r="G15" s="475"/>
      <c r="H15" s="475"/>
      <c r="I15" s="475"/>
      <c r="J15" s="475"/>
      <c r="K15" s="475"/>
      <c r="L15" s="475"/>
      <c r="M15" s="475"/>
      <c r="N15" s="475"/>
      <c r="O15" s="475"/>
      <c r="P15" s="475"/>
      <c r="Q15" s="475"/>
      <c r="R15" s="475"/>
    </row>
    <row r="16" spans="1:39" ht="12.75" customHeight="1">
      <c r="A16" s="1429" t="s">
        <v>517</v>
      </c>
      <c r="B16" s="1429" t="s">
        <v>516</v>
      </c>
      <c r="C16" s="1432" t="s">
        <v>515</v>
      </c>
      <c r="D16" s="1433"/>
      <c r="E16" s="1433"/>
      <c r="F16" s="1434"/>
      <c r="G16" s="1432" t="s">
        <v>514</v>
      </c>
      <c r="H16" s="1433"/>
      <c r="I16" s="1433"/>
      <c r="J16" s="1434"/>
      <c r="K16" s="474" t="s">
        <v>513</v>
      </c>
      <c r="L16" s="473"/>
      <c r="M16" s="473"/>
      <c r="N16" s="472"/>
      <c r="O16" s="1435" t="s">
        <v>512</v>
      </c>
      <c r="P16" s="1435"/>
      <c r="Q16" s="1432" t="s">
        <v>511</v>
      </c>
      <c r="R16" s="1434"/>
    </row>
    <row r="17" spans="1:21">
      <c r="A17" s="1431"/>
      <c r="B17" s="1431"/>
      <c r="C17" s="1436" t="s">
        <v>510</v>
      </c>
      <c r="D17" s="1437"/>
      <c r="E17" s="1436" t="s">
        <v>509</v>
      </c>
      <c r="F17" s="1437"/>
      <c r="G17" s="1436" t="s">
        <v>510</v>
      </c>
      <c r="H17" s="1437"/>
      <c r="I17" s="1436" t="s">
        <v>509</v>
      </c>
      <c r="J17" s="1437"/>
      <c r="K17" s="1436" t="s">
        <v>510</v>
      </c>
      <c r="L17" s="1437"/>
      <c r="M17" s="1436" t="s">
        <v>509</v>
      </c>
      <c r="N17" s="1437"/>
      <c r="O17" s="1429" t="s">
        <v>505</v>
      </c>
      <c r="P17" s="1423" t="s">
        <v>508</v>
      </c>
      <c r="Q17" s="1429" t="s">
        <v>507</v>
      </c>
      <c r="R17" s="1429" t="s">
        <v>506</v>
      </c>
    </row>
    <row r="18" spans="1:21" ht="38.25">
      <c r="A18" s="1430"/>
      <c r="B18" s="1430"/>
      <c r="C18" s="471" t="s">
        <v>505</v>
      </c>
      <c r="D18" s="470" t="s">
        <v>504</v>
      </c>
      <c r="E18" s="471" t="s">
        <v>505</v>
      </c>
      <c r="F18" s="470" t="s">
        <v>504</v>
      </c>
      <c r="G18" s="471" t="s">
        <v>505</v>
      </c>
      <c r="H18" s="470" t="s">
        <v>504</v>
      </c>
      <c r="I18" s="471" t="s">
        <v>505</v>
      </c>
      <c r="J18" s="470" t="s">
        <v>504</v>
      </c>
      <c r="K18" s="471" t="s">
        <v>505</v>
      </c>
      <c r="L18" s="470" t="s">
        <v>504</v>
      </c>
      <c r="M18" s="471" t="s">
        <v>505</v>
      </c>
      <c r="N18" s="470" t="s">
        <v>504</v>
      </c>
      <c r="O18" s="1430"/>
      <c r="P18" s="1424"/>
      <c r="Q18" s="1430"/>
      <c r="R18" s="1430"/>
      <c r="U18" s="416"/>
    </row>
    <row r="19" spans="1:21" s="416" customFormat="1">
      <c r="A19" s="468" t="s">
        <v>0</v>
      </c>
      <c r="B19" s="469">
        <v>258</v>
      </c>
      <c r="C19" s="469">
        <v>399542</v>
      </c>
      <c r="D19" s="469">
        <v>147880.92247200003</v>
      </c>
      <c r="E19" s="469">
        <v>294918</v>
      </c>
      <c r="F19" s="469">
        <v>110573.010287</v>
      </c>
      <c r="G19" s="469">
        <v>1662</v>
      </c>
      <c r="H19" s="469">
        <v>342.59402899999998</v>
      </c>
      <c r="I19" s="469">
        <v>1271</v>
      </c>
      <c r="J19" s="469">
        <v>258.82355000000001</v>
      </c>
      <c r="K19" s="469">
        <v>14369085</v>
      </c>
      <c r="L19" s="469">
        <v>904240.89439300017</v>
      </c>
      <c r="M19" s="469">
        <v>14272079</v>
      </c>
      <c r="N19" s="469">
        <v>864533.30664299999</v>
      </c>
      <c r="O19" s="469">
        <v>29338557</v>
      </c>
      <c r="P19" s="469">
        <v>2027829.5328100002</v>
      </c>
      <c r="Q19" s="469">
        <v>38998</v>
      </c>
      <c r="R19" s="469">
        <v>3998.51393925</v>
      </c>
    </row>
    <row r="20" spans="1:21" s="416" customFormat="1">
      <c r="A20" s="468" t="s">
        <v>1</v>
      </c>
      <c r="B20" s="467">
        <v>149</v>
      </c>
      <c r="C20" s="467">
        <v>559444</v>
      </c>
      <c r="D20" s="467">
        <v>131205.38078900002</v>
      </c>
      <c r="E20" s="467">
        <v>289994</v>
      </c>
      <c r="F20" s="467">
        <v>75703.988047000006</v>
      </c>
      <c r="G20" s="467">
        <v>895</v>
      </c>
      <c r="H20" s="467">
        <v>155.89761199999998</v>
      </c>
      <c r="I20" s="467">
        <v>505</v>
      </c>
      <c r="J20" s="467">
        <v>86.377826999999996</v>
      </c>
      <c r="K20" s="467">
        <v>25247447</v>
      </c>
      <c r="L20" s="467">
        <v>2031488.9101699998</v>
      </c>
      <c r="M20" s="467">
        <v>22969938</v>
      </c>
      <c r="N20" s="467">
        <v>1713571.091947</v>
      </c>
      <c r="O20" s="467">
        <v>49068223</v>
      </c>
      <c r="P20" s="467">
        <v>3952211.6482290002</v>
      </c>
      <c r="Q20" s="467">
        <v>63662</v>
      </c>
      <c r="R20" s="467">
        <v>6926.63429825</v>
      </c>
    </row>
    <row r="21" spans="1:21" s="416" customFormat="1">
      <c r="A21" s="466">
        <v>44681</v>
      </c>
      <c r="B21" s="465">
        <v>20</v>
      </c>
      <c r="C21" s="465">
        <v>35764</v>
      </c>
      <c r="D21" s="465">
        <v>9042.0376550000001</v>
      </c>
      <c r="E21" s="465">
        <v>32310</v>
      </c>
      <c r="F21" s="465">
        <v>9736.4392380000081</v>
      </c>
      <c r="G21" s="465">
        <v>71</v>
      </c>
      <c r="H21" s="465">
        <v>14.588183000000001</v>
      </c>
      <c r="I21" s="465">
        <v>47</v>
      </c>
      <c r="J21" s="465">
        <v>9.1228189999999998</v>
      </c>
      <c r="K21" s="465">
        <v>2189329</v>
      </c>
      <c r="L21" s="465">
        <v>173756.91570300001</v>
      </c>
      <c r="M21" s="465">
        <v>2052559</v>
      </c>
      <c r="N21" s="465">
        <v>148860.84214200001</v>
      </c>
      <c r="O21" s="465">
        <v>4310080</v>
      </c>
      <c r="P21" s="465">
        <v>341419.94574</v>
      </c>
      <c r="Q21" s="465">
        <v>35941</v>
      </c>
      <c r="R21" s="465">
        <v>4401.2355232500004</v>
      </c>
    </row>
    <row r="22" spans="1:21" s="416" customFormat="1">
      <c r="A22" s="466">
        <v>44712</v>
      </c>
      <c r="B22" s="465">
        <v>22</v>
      </c>
      <c r="C22" s="465">
        <v>90110</v>
      </c>
      <c r="D22" s="465">
        <v>23920.592995000003</v>
      </c>
      <c r="E22" s="465">
        <v>37469</v>
      </c>
      <c r="F22" s="465">
        <v>14756.217060000001</v>
      </c>
      <c r="G22" s="465">
        <v>58</v>
      </c>
      <c r="H22" s="465">
        <v>11.0138</v>
      </c>
      <c r="I22" s="465">
        <v>43</v>
      </c>
      <c r="J22" s="465">
        <v>8.3444520000000004</v>
      </c>
      <c r="K22" s="465">
        <v>2197434</v>
      </c>
      <c r="L22" s="465">
        <v>193496.81418800002</v>
      </c>
      <c r="M22" s="465">
        <v>2476266</v>
      </c>
      <c r="N22" s="465">
        <v>199714.83154299998</v>
      </c>
      <c r="O22" s="465">
        <v>4801380</v>
      </c>
      <c r="P22" s="465">
        <v>431907.81403800001</v>
      </c>
      <c r="Q22" s="465">
        <v>39441</v>
      </c>
      <c r="R22" s="465">
        <v>4124.9980479999995</v>
      </c>
    </row>
    <row r="23" spans="1:21" s="416" customFormat="1">
      <c r="A23" s="466">
        <v>44742</v>
      </c>
      <c r="B23" s="465">
        <v>22</v>
      </c>
      <c r="C23" s="465">
        <v>55829</v>
      </c>
      <c r="D23" s="465">
        <v>11066.130911</v>
      </c>
      <c r="E23" s="465">
        <v>33478</v>
      </c>
      <c r="F23" s="465">
        <v>6298.0397810000004</v>
      </c>
      <c r="G23" s="465">
        <v>80</v>
      </c>
      <c r="H23" s="465">
        <v>15.065678999999999</v>
      </c>
      <c r="I23" s="465">
        <v>67</v>
      </c>
      <c r="J23" s="465">
        <v>12.473132</v>
      </c>
      <c r="K23" s="465">
        <v>2528851</v>
      </c>
      <c r="L23" s="465">
        <v>230312.16434600001</v>
      </c>
      <c r="M23" s="465">
        <v>2680242</v>
      </c>
      <c r="N23" s="465">
        <v>229478.40578599999</v>
      </c>
      <c r="O23" s="465">
        <v>5298547</v>
      </c>
      <c r="P23" s="465">
        <v>477182.27963499998</v>
      </c>
      <c r="Q23" s="465">
        <v>42890</v>
      </c>
      <c r="R23" s="465">
        <v>5080.3038795000002</v>
      </c>
    </row>
    <row r="24" spans="1:21" s="416" customFormat="1">
      <c r="A24" s="466">
        <v>44773</v>
      </c>
      <c r="B24" s="465">
        <v>21</v>
      </c>
      <c r="C24" s="465">
        <v>81424</v>
      </c>
      <c r="D24" s="465">
        <v>23879.516705000002</v>
      </c>
      <c r="E24" s="465">
        <v>36033</v>
      </c>
      <c r="F24" s="465">
        <v>12063.270892</v>
      </c>
      <c r="G24" s="465">
        <v>269</v>
      </c>
      <c r="H24" s="465">
        <v>45.568553000000001</v>
      </c>
      <c r="I24" s="465">
        <v>55</v>
      </c>
      <c r="J24" s="465">
        <v>8.7894389999999998</v>
      </c>
      <c r="K24" s="465">
        <v>3566619</v>
      </c>
      <c r="L24" s="465">
        <v>296148.53698999999</v>
      </c>
      <c r="M24" s="465">
        <v>3244223</v>
      </c>
      <c r="N24" s="465">
        <v>244500.28148999999</v>
      </c>
      <c r="O24" s="465">
        <v>6928623</v>
      </c>
      <c r="P24" s="465">
        <v>576645.96406899998</v>
      </c>
      <c r="Q24" s="465">
        <v>43227</v>
      </c>
      <c r="R24" s="465">
        <v>4455.3717104999996</v>
      </c>
    </row>
    <row r="25" spans="1:21" s="416" customFormat="1">
      <c r="A25" s="466">
        <v>44804</v>
      </c>
      <c r="B25" s="465">
        <v>22</v>
      </c>
      <c r="C25" s="465">
        <v>74721</v>
      </c>
      <c r="D25" s="465">
        <v>14723.246519</v>
      </c>
      <c r="E25" s="465">
        <v>46926</v>
      </c>
      <c r="F25" s="465">
        <v>9158.977832999999</v>
      </c>
      <c r="G25" s="465">
        <v>139</v>
      </c>
      <c r="H25" s="465">
        <v>23.861632</v>
      </c>
      <c r="I25" s="465">
        <v>94</v>
      </c>
      <c r="J25" s="465">
        <v>15.477453000000001</v>
      </c>
      <c r="K25" s="465">
        <v>4539021</v>
      </c>
      <c r="L25" s="465">
        <v>368113.21056899993</v>
      </c>
      <c r="M25" s="465">
        <v>3851931</v>
      </c>
      <c r="N25" s="465">
        <v>289512.04638399999</v>
      </c>
      <c r="O25" s="465">
        <v>8512832</v>
      </c>
      <c r="P25" s="465">
        <v>681546.82039000001</v>
      </c>
      <c r="Q25" s="465">
        <v>55448</v>
      </c>
      <c r="R25" s="465">
        <v>6190.24188125</v>
      </c>
    </row>
    <row r="26" spans="1:21" s="416" customFormat="1">
      <c r="A26" s="466">
        <v>44834</v>
      </c>
      <c r="B26" s="465">
        <v>22</v>
      </c>
      <c r="C26" s="465">
        <v>113453</v>
      </c>
      <c r="D26" s="465">
        <v>30477.45</v>
      </c>
      <c r="E26" s="465">
        <v>45727</v>
      </c>
      <c r="F26" s="465">
        <v>13525.04</v>
      </c>
      <c r="G26" s="465">
        <v>156</v>
      </c>
      <c r="H26" s="465">
        <v>25.7</v>
      </c>
      <c r="I26" s="465">
        <v>116</v>
      </c>
      <c r="J26" s="465">
        <v>18.71</v>
      </c>
      <c r="K26" s="465">
        <v>5640730</v>
      </c>
      <c r="L26" s="465">
        <v>426989.65</v>
      </c>
      <c r="M26" s="465">
        <v>4450267</v>
      </c>
      <c r="N26" s="465">
        <v>310525.21000000002</v>
      </c>
      <c r="O26" s="465">
        <v>10250449</v>
      </c>
      <c r="P26" s="465">
        <v>781561.76183700003</v>
      </c>
      <c r="Q26" s="465">
        <v>56163</v>
      </c>
      <c r="R26" s="465">
        <v>5217.59</v>
      </c>
    </row>
    <row r="27" spans="1:21">
      <c r="A27" s="449">
        <v>44865</v>
      </c>
      <c r="B27" s="465">
        <v>20</v>
      </c>
      <c r="C27" s="465">
        <v>108143</v>
      </c>
      <c r="D27" s="465">
        <v>18096.406004</v>
      </c>
      <c r="E27" s="465">
        <v>58051</v>
      </c>
      <c r="F27" s="465">
        <v>10166.003242999999</v>
      </c>
      <c r="G27" s="465">
        <v>122</v>
      </c>
      <c r="H27" s="465">
        <v>20.099765000000001</v>
      </c>
      <c r="I27" s="465">
        <v>83</v>
      </c>
      <c r="J27" s="465">
        <v>13.460532000000001</v>
      </c>
      <c r="K27" s="465">
        <v>4585463</v>
      </c>
      <c r="L27" s="465">
        <v>342671.61837400001</v>
      </c>
      <c r="M27" s="465">
        <v>4214450</v>
      </c>
      <c r="N27" s="465">
        <v>290979.47460199997</v>
      </c>
      <c r="O27" s="465">
        <v>8966312</v>
      </c>
      <c r="P27" s="465">
        <v>661947.06252000004</v>
      </c>
      <c r="Q27" s="465">
        <v>63662</v>
      </c>
      <c r="R27" s="465">
        <v>6926.63429825</v>
      </c>
      <c r="S27" s="460"/>
      <c r="T27" s="460"/>
    </row>
    <row r="28" spans="1:21">
      <c r="L28" s="462"/>
      <c r="M28" s="462"/>
      <c r="N28" s="462"/>
      <c r="O28" s="460"/>
      <c r="P28" s="460"/>
      <c r="Q28" s="459"/>
      <c r="R28" s="459"/>
      <c r="S28" s="460"/>
      <c r="T28" s="460"/>
    </row>
    <row r="29" spans="1:21">
      <c r="A29" s="464" t="s">
        <v>288</v>
      </c>
      <c r="D29" s="463"/>
      <c r="E29" s="462"/>
      <c r="F29" s="462"/>
      <c r="G29" s="462"/>
      <c r="H29" s="462"/>
      <c r="I29" s="462"/>
      <c r="J29" s="462"/>
      <c r="K29" s="462"/>
      <c r="L29" s="461"/>
      <c r="M29" s="461"/>
      <c r="N29" s="461"/>
      <c r="O29" s="460"/>
      <c r="P29" s="460"/>
      <c r="Q29" s="459"/>
      <c r="R29" s="459"/>
    </row>
    <row r="30" spans="1:21">
      <c r="A30" s="458" t="s">
        <v>495</v>
      </c>
    </row>
  </sheetData>
  <mergeCells count="32">
    <mergeCell ref="Q17:Q18"/>
    <mergeCell ref="R17:R18"/>
    <mergeCell ref="A16:A18"/>
    <mergeCell ref="B16:B18"/>
    <mergeCell ref="C16:F16"/>
    <mergeCell ref="G16:J16"/>
    <mergeCell ref="O16:P16"/>
    <mergeCell ref="Q16:R16"/>
    <mergeCell ref="C17:D17"/>
    <mergeCell ref="E17:F17"/>
    <mergeCell ref="G17:H17"/>
    <mergeCell ref="I17:J17"/>
    <mergeCell ref="K17:L17"/>
    <mergeCell ref="M17:N17"/>
    <mergeCell ref="O17:O18"/>
    <mergeCell ref="P17:P18"/>
    <mergeCell ref="V1:AM1"/>
    <mergeCell ref="A2:Q2"/>
    <mergeCell ref="A3:A4"/>
    <mergeCell ref="B3:B4"/>
    <mergeCell ref="C3:D3"/>
    <mergeCell ref="E3:F3"/>
    <mergeCell ref="Q3:R3"/>
    <mergeCell ref="S3:T3"/>
    <mergeCell ref="A1:F1"/>
    <mergeCell ref="G1:J1"/>
    <mergeCell ref="K1:L1"/>
    <mergeCell ref="G3:H3"/>
    <mergeCell ref="I3:J3"/>
    <mergeCell ref="K3:L3"/>
    <mergeCell ref="M3:N3"/>
    <mergeCell ref="O3:P3"/>
  </mergeCells>
  <printOptions horizontalCentered="1"/>
  <pageMargins left="0.7" right="0.7" top="0.75" bottom="0.75" header="0.3" footer="0.3"/>
  <pageSetup scale="32"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workbookViewId="0">
      <selection activeCell="B13" sqref="B13"/>
    </sheetView>
  </sheetViews>
  <sheetFormatPr defaultColWidth="9.140625" defaultRowHeight="12.75"/>
  <cols>
    <col min="1" max="1" width="9.140625" style="416" customWidth="1"/>
    <col min="2" max="2" width="7.140625" style="416" customWidth="1"/>
    <col min="3" max="4" width="10.5703125" style="416" customWidth="1"/>
    <col min="5" max="6" width="8.28515625" style="416" customWidth="1"/>
    <col min="7" max="20" width="8.85546875" style="416" customWidth="1"/>
    <col min="21" max="23" width="10.5703125" style="416" customWidth="1"/>
    <col min="24" max="16384" width="9.140625" style="416"/>
  </cols>
  <sheetData>
    <row r="1" spans="1:20" ht="24" customHeight="1">
      <c r="A1" s="506" t="s">
        <v>535</v>
      </c>
      <c r="B1" s="506"/>
      <c r="C1" s="505"/>
      <c r="D1" s="505"/>
      <c r="E1" s="504"/>
      <c r="F1" s="504"/>
      <c r="G1" s="504"/>
      <c r="H1" s="504"/>
      <c r="I1" s="504"/>
      <c r="J1" s="504"/>
      <c r="K1" s="504"/>
      <c r="L1" s="504"/>
    </row>
    <row r="2" spans="1:20" ht="12.75" customHeight="1">
      <c r="A2" s="1429" t="s">
        <v>449</v>
      </c>
      <c r="B2" s="1429" t="s">
        <v>516</v>
      </c>
      <c r="C2" s="1440" t="s">
        <v>534</v>
      </c>
      <c r="D2" s="1440"/>
      <c r="E2" s="1440"/>
      <c r="F2" s="1440"/>
      <c r="G2" s="1440"/>
      <c r="H2" s="1440"/>
      <c r="I2" s="1440"/>
      <c r="J2" s="1440"/>
      <c r="K2" s="1440"/>
      <c r="L2" s="1441"/>
      <c r="M2" s="1442" t="s">
        <v>518</v>
      </c>
      <c r="N2" s="1440"/>
      <c r="O2" s="1440"/>
      <c r="P2" s="1440"/>
      <c r="Q2" s="1440"/>
      <c r="R2" s="1440"/>
      <c r="S2" s="1440"/>
      <c r="T2" s="1441"/>
    </row>
    <row r="3" spans="1:20" ht="39.75" customHeight="1">
      <c r="A3" s="1431"/>
      <c r="B3" s="1431"/>
      <c r="C3" s="1443" t="s">
        <v>533</v>
      </c>
      <c r="D3" s="1444"/>
      <c r="E3" s="1443" t="s">
        <v>532</v>
      </c>
      <c r="F3" s="1444"/>
      <c r="G3" s="1443" t="s">
        <v>531</v>
      </c>
      <c r="H3" s="1444"/>
      <c r="I3" s="1438" t="s">
        <v>520</v>
      </c>
      <c r="J3" s="1439"/>
      <c r="K3" s="1438" t="s">
        <v>511</v>
      </c>
      <c r="L3" s="1439"/>
      <c r="M3" s="1438" t="s">
        <v>530</v>
      </c>
      <c r="N3" s="1439"/>
      <c r="O3" s="1438" t="s">
        <v>529</v>
      </c>
      <c r="P3" s="1439"/>
      <c r="Q3" s="1438" t="s">
        <v>512</v>
      </c>
      <c r="R3" s="1439"/>
      <c r="S3" s="1438" t="s">
        <v>528</v>
      </c>
      <c r="T3" s="1439"/>
    </row>
    <row r="4" spans="1:20" s="502" customFormat="1" ht="40.5" customHeight="1">
      <c r="A4" s="1431"/>
      <c r="B4" s="1431"/>
      <c r="C4" s="503" t="s">
        <v>505</v>
      </c>
      <c r="D4" s="503" t="s">
        <v>527</v>
      </c>
      <c r="E4" s="503" t="s">
        <v>505</v>
      </c>
      <c r="F4" s="503" t="s">
        <v>527</v>
      </c>
      <c r="G4" s="503" t="s">
        <v>505</v>
      </c>
      <c r="H4" s="503" t="s">
        <v>527</v>
      </c>
      <c r="I4" s="503" t="s">
        <v>505</v>
      </c>
      <c r="J4" s="503" t="s">
        <v>504</v>
      </c>
      <c r="K4" s="503" t="s">
        <v>507</v>
      </c>
      <c r="L4" s="503" t="s">
        <v>519</v>
      </c>
      <c r="M4" s="503" t="s">
        <v>505</v>
      </c>
      <c r="N4" s="503" t="s">
        <v>504</v>
      </c>
      <c r="O4" s="503" t="s">
        <v>505</v>
      </c>
      <c r="P4" s="503" t="s">
        <v>527</v>
      </c>
      <c r="Q4" s="503" t="s">
        <v>505</v>
      </c>
      <c r="R4" s="503" t="s">
        <v>527</v>
      </c>
      <c r="S4" s="503" t="s">
        <v>507</v>
      </c>
      <c r="T4" s="503" t="s">
        <v>526</v>
      </c>
    </row>
    <row r="5" spans="1:20" s="418" customFormat="1" ht="15.75" customHeight="1">
      <c r="A5" s="501" t="s">
        <v>0</v>
      </c>
      <c r="B5" s="500">
        <v>261</v>
      </c>
      <c r="C5" s="500">
        <v>11056852</v>
      </c>
      <c r="D5" s="500">
        <v>455941.35759000009</v>
      </c>
      <c r="E5" s="500">
        <v>8178</v>
      </c>
      <c r="F5" s="500">
        <v>607.50144750000004</v>
      </c>
      <c r="G5" s="500">
        <v>3182</v>
      </c>
      <c r="H5" s="500">
        <v>149.69983000000002</v>
      </c>
      <c r="I5" s="500">
        <v>11068212</v>
      </c>
      <c r="J5" s="500">
        <v>456698.55240749993</v>
      </c>
      <c r="K5" s="500">
        <v>63795</v>
      </c>
      <c r="L5" s="500">
        <v>2708.18</v>
      </c>
      <c r="M5" s="500">
        <v>10407</v>
      </c>
      <c r="N5" s="500">
        <v>367.40802500000001</v>
      </c>
      <c r="O5" s="500">
        <v>3874</v>
      </c>
      <c r="P5" s="500">
        <v>119.891425</v>
      </c>
      <c r="Q5" s="500">
        <v>14281</v>
      </c>
      <c r="R5" s="500">
        <v>487.29944999999998</v>
      </c>
      <c r="S5" s="467">
        <v>844</v>
      </c>
      <c r="T5" s="467">
        <v>27.47</v>
      </c>
    </row>
    <row r="6" spans="1:20" s="418" customFormat="1" ht="15.75" customHeight="1">
      <c r="A6" s="468" t="s">
        <v>1</v>
      </c>
      <c r="B6" s="500">
        <v>146</v>
      </c>
      <c r="C6" s="500">
        <v>2939612</v>
      </c>
      <c r="D6" s="500">
        <v>111880.14204000002</v>
      </c>
      <c r="E6" s="500">
        <v>17286</v>
      </c>
      <c r="F6" s="500">
        <v>1290.6910500000001</v>
      </c>
      <c r="G6" s="500">
        <v>5896</v>
      </c>
      <c r="H6" s="500">
        <v>294.33189000000004</v>
      </c>
      <c r="I6" s="500">
        <v>2962794</v>
      </c>
      <c r="J6" s="500">
        <v>113465.235785</v>
      </c>
      <c r="K6" s="500">
        <v>39976</v>
      </c>
      <c r="L6" s="500">
        <v>1458.65822</v>
      </c>
      <c r="M6" s="500">
        <v>35426</v>
      </c>
      <c r="N6" s="500">
        <v>1044.7620015</v>
      </c>
      <c r="O6" s="500">
        <v>33305</v>
      </c>
      <c r="P6" s="500">
        <v>944.35459750000007</v>
      </c>
      <c r="Q6" s="500">
        <v>68731</v>
      </c>
      <c r="R6" s="500">
        <v>1989.1118899999999</v>
      </c>
      <c r="S6" s="500">
        <v>0</v>
      </c>
      <c r="T6" s="500">
        <v>0</v>
      </c>
    </row>
    <row r="7" spans="1:20" ht="15.75" customHeight="1">
      <c r="A7" s="466">
        <v>44681</v>
      </c>
      <c r="B7" s="499">
        <v>20</v>
      </c>
      <c r="C7" s="499">
        <v>534945</v>
      </c>
      <c r="D7" s="499">
        <v>22958.766094999999</v>
      </c>
      <c r="E7" s="499">
        <v>2610</v>
      </c>
      <c r="F7" s="499">
        <v>216.73988000000003</v>
      </c>
      <c r="G7" s="499">
        <v>328</v>
      </c>
      <c r="H7" s="499">
        <v>18.52478</v>
      </c>
      <c r="I7" s="499">
        <v>537883</v>
      </c>
      <c r="J7" s="499">
        <v>23194.030755</v>
      </c>
      <c r="K7" s="499">
        <v>63856</v>
      </c>
      <c r="L7" s="499">
        <v>2866.92</v>
      </c>
      <c r="M7" s="499">
        <v>7215</v>
      </c>
      <c r="N7" s="499">
        <v>244.01123250000001</v>
      </c>
      <c r="O7" s="499">
        <v>3726</v>
      </c>
      <c r="P7" s="499">
        <v>119.6408275</v>
      </c>
      <c r="Q7" s="499">
        <v>10941</v>
      </c>
      <c r="R7" s="499">
        <v>363.65206000000001</v>
      </c>
      <c r="S7" s="499">
        <v>1001</v>
      </c>
      <c r="T7" s="499">
        <v>35.092154999999998</v>
      </c>
    </row>
    <row r="8" spans="1:20" ht="15.75" customHeight="1">
      <c r="A8" s="466">
        <v>44712</v>
      </c>
      <c r="B8" s="499">
        <v>22</v>
      </c>
      <c r="C8" s="499">
        <v>463128</v>
      </c>
      <c r="D8" s="499">
        <v>18185.988939999999</v>
      </c>
      <c r="E8" s="499">
        <v>6824</v>
      </c>
      <c r="F8" s="499">
        <v>533.77018999999996</v>
      </c>
      <c r="G8" s="499">
        <v>118</v>
      </c>
      <c r="H8" s="499">
        <v>6.3149199999999999</v>
      </c>
      <c r="I8" s="499">
        <v>470070</v>
      </c>
      <c r="J8" s="499">
        <v>18726.074049999999</v>
      </c>
      <c r="K8" s="499">
        <v>66077</v>
      </c>
      <c r="L8" s="499">
        <v>2686.5245300000001</v>
      </c>
      <c r="M8" s="499">
        <v>6837</v>
      </c>
      <c r="N8" s="499">
        <v>215.89258000000001</v>
      </c>
      <c r="O8" s="499">
        <v>8546</v>
      </c>
      <c r="P8" s="499">
        <v>261.81956000000002</v>
      </c>
      <c r="Q8" s="499">
        <v>15383</v>
      </c>
      <c r="R8" s="499">
        <v>477.71213999999998</v>
      </c>
      <c r="S8" s="499">
        <v>732</v>
      </c>
      <c r="T8" s="499">
        <v>22.62</v>
      </c>
    </row>
    <row r="9" spans="1:20" ht="15.75" customHeight="1">
      <c r="A9" s="466">
        <v>44742</v>
      </c>
      <c r="B9" s="499">
        <v>22</v>
      </c>
      <c r="C9" s="499">
        <v>430395</v>
      </c>
      <c r="D9" s="499">
        <v>15909.9</v>
      </c>
      <c r="E9" s="499">
        <v>5003</v>
      </c>
      <c r="F9" s="499">
        <v>353.37</v>
      </c>
      <c r="G9" s="499">
        <v>65</v>
      </c>
      <c r="H9" s="499">
        <v>3.09</v>
      </c>
      <c r="I9" s="499">
        <v>435463</v>
      </c>
      <c r="J9" s="499">
        <v>16266.368105</v>
      </c>
      <c r="K9" s="499">
        <v>58444</v>
      </c>
      <c r="L9" s="499">
        <v>2240.1889999999999</v>
      </c>
      <c r="M9" s="499">
        <v>9656</v>
      </c>
      <c r="N9" s="499">
        <v>273.57670999999999</v>
      </c>
      <c r="O9" s="499">
        <v>8735</v>
      </c>
      <c r="P9" s="499">
        <v>243.9720475</v>
      </c>
      <c r="Q9" s="499">
        <v>18391</v>
      </c>
      <c r="R9" s="499">
        <v>517.54875749999997</v>
      </c>
      <c r="S9" s="499">
        <v>1238</v>
      </c>
      <c r="T9" s="499">
        <v>35.775197499999997</v>
      </c>
    </row>
    <row r="10" spans="1:20" ht="15.75" customHeight="1">
      <c r="A10" s="466">
        <v>44773</v>
      </c>
      <c r="B10" s="499">
        <v>21</v>
      </c>
      <c r="C10" s="499">
        <v>454822</v>
      </c>
      <c r="D10" s="499">
        <v>16607</v>
      </c>
      <c r="E10" s="499">
        <v>2800</v>
      </c>
      <c r="F10" s="499">
        <v>183.86806000000001</v>
      </c>
      <c r="G10" s="499">
        <v>21</v>
      </c>
      <c r="H10" s="499">
        <v>1.0821400000000001</v>
      </c>
      <c r="I10" s="499">
        <v>457643</v>
      </c>
      <c r="J10" s="499">
        <v>16792.012900000002</v>
      </c>
      <c r="K10" s="499">
        <v>49923</v>
      </c>
      <c r="L10" s="499">
        <v>1940.7995230000004</v>
      </c>
      <c r="M10" s="499">
        <v>11613</v>
      </c>
      <c r="N10" s="499">
        <v>308.48183499999999</v>
      </c>
      <c r="O10" s="499">
        <v>12202</v>
      </c>
      <c r="P10" s="499">
        <v>316.47709750000001</v>
      </c>
      <c r="Q10" s="499">
        <v>23815</v>
      </c>
      <c r="R10" s="499">
        <v>624.95893249999995</v>
      </c>
      <c r="S10" s="499">
        <v>984</v>
      </c>
      <c r="T10" s="499">
        <v>26.003944000000001</v>
      </c>
    </row>
    <row r="11" spans="1:20" ht="15.75" customHeight="1">
      <c r="A11" s="466">
        <v>44804</v>
      </c>
      <c r="B11" s="499">
        <v>20</v>
      </c>
      <c r="C11" s="499">
        <v>390967</v>
      </c>
      <c r="D11" s="499">
        <v>14045.03144500001</v>
      </c>
      <c r="E11" s="499">
        <v>49</v>
      </c>
      <c r="F11" s="499">
        <v>2.94292</v>
      </c>
      <c r="G11" s="499">
        <v>735</v>
      </c>
      <c r="H11" s="499">
        <v>37.012439999999998</v>
      </c>
      <c r="I11" s="499">
        <v>391751</v>
      </c>
      <c r="J11" s="499">
        <v>14084.98680500001</v>
      </c>
      <c r="K11" s="499">
        <v>46653</v>
      </c>
      <c r="L11" s="499">
        <v>1794.4161399999998</v>
      </c>
      <c r="M11" s="499">
        <v>105</v>
      </c>
      <c r="N11" s="499">
        <v>2.7996440000000002</v>
      </c>
      <c r="O11" s="499">
        <v>96</v>
      </c>
      <c r="P11" s="499">
        <v>2.4450649999999996</v>
      </c>
      <c r="Q11" s="499">
        <v>201</v>
      </c>
      <c r="R11" s="499">
        <v>5.24</v>
      </c>
      <c r="S11" s="499">
        <v>0</v>
      </c>
      <c r="T11" s="499">
        <v>0</v>
      </c>
    </row>
    <row r="12" spans="1:20" ht="15.75" customHeight="1">
      <c r="A12" s="466">
        <v>44834</v>
      </c>
      <c r="B12" s="499">
        <v>22</v>
      </c>
      <c r="C12" s="499">
        <v>390098</v>
      </c>
      <c r="D12" s="499">
        <v>14233.453904999998</v>
      </c>
      <c r="E12" s="499">
        <v>0</v>
      </c>
      <c r="F12" s="499">
        <v>0</v>
      </c>
      <c r="G12" s="499">
        <v>2343</v>
      </c>
      <c r="H12" s="499">
        <v>115.77503000000006</v>
      </c>
      <c r="I12" s="499">
        <v>392441</v>
      </c>
      <c r="J12" s="499">
        <v>14349.228934999999</v>
      </c>
      <c r="K12" s="499">
        <v>41267</v>
      </c>
      <c r="L12" s="499">
        <v>1591.2014029999998</v>
      </c>
      <c r="M12" s="499">
        <v>0</v>
      </c>
      <c r="N12" s="499">
        <v>0</v>
      </c>
      <c r="O12" s="499">
        <v>0</v>
      </c>
      <c r="P12" s="499">
        <v>0</v>
      </c>
      <c r="Q12" s="499">
        <v>0</v>
      </c>
      <c r="R12" s="499">
        <v>0</v>
      </c>
      <c r="S12" s="499">
        <v>0</v>
      </c>
      <c r="T12" s="499">
        <v>0</v>
      </c>
    </row>
    <row r="13" spans="1:20" s="495" customFormat="1" ht="15.75" customHeight="1">
      <c r="A13" s="449">
        <v>44865</v>
      </c>
      <c r="B13" s="498">
        <v>19</v>
      </c>
      <c r="C13" s="498">
        <v>275257</v>
      </c>
      <c r="D13" s="498">
        <v>9940.0016550000018</v>
      </c>
      <c r="E13" s="498">
        <v>0</v>
      </c>
      <c r="F13" s="498">
        <v>0</v>
      </c>
      <c r="G13" s="498">
        <v>2286</v>
      </c>
      <c r="H13" s="498">
        <v>112.53258000000001</v>
      </c>
      <c r="I13" s="498">
        <v>277543</v>
      </c>
      <c r="J13" s="498">
        <v>10052.534235000001</v>
      </c>
      <c r="K13" s="497">
        <v>39976</v>
      </c>
      <c r="L13" s="497">
        <v>1458.65822</v>
      </c>
      <c r="M13" s="496">
        <v>0</v>
      </c>
      <c r="N13" s="496">
        <v>0</v>
      </c>
      <c r="O13" s="496">
        <v>0</v>
      </c>
      <c r="P13" s="496">
        <v>0</v>
      </c>
      <c r="Q13" s="496">
        <v>0</v>
      </c>
      <c r="R13" s="496">
        <v>0</v>
      </c>
      <c r="S13" s="496">
        <v>0</v>
      </c>
      <c r="T13" s="496">
        <v>0</v>
      </c>
    </row>
    <row r="14" spans="1:20">
      <c r="G14" s="491"/>
      <c r="H14" s="491"/>
      <c r="I14" s="491" t="s">
        <v>77</v>
      </c>
      <c r="J14" s="491" t="s">
        <v>77</v>
      </c>
      <c r="K14" s="491"/>
      <c r="L14" s="491"/>
      <c r="M14" s="489"/>
      <c r="N14" s="488"/>
      <c r="O14" s="490"/>
      <c r="P14" s="488"/>
      <c r="Q14" s="489"/>
      <c r="R14" s="488"/>
      <c r="S14" s="489"/>
      <c r="T14" s="488"/>
    </row>
    <row r="15" spans="1:20" ht="18.75" customHeight="1">
      <c r="A15" s="494" t="s">
        <v>288</v>
      </c>
      <c r="B15" s="493"/>
      <c r="C15" s="492"/>
      <c r="D15" s="492"/>
      <c r="E15" s="491"/>
      <c r="F15" s="491"/>
      <c r="G15" s="491"/>
      <c r="H15" s="491"/>
      <c r="I15" s="491"/>
      <c r="J15" s="491"/>
      <c r="K15" s="491"/>
      <c r="L15" s="491"/>
      <c r="M15" s="489"/>
      <c r="N15" s="488"/>
      <c r="O15" s="490"/>
      <c r="P15" s="488"/>
      <c r="Q15" s="489"/>
      <c r="R15" s="488"/>
      <c r="S15" s="489"/>
      <c r="T15" s="488"/>
    </row>
    <row r="16" spans="1:20" ht="18.75" customHeight="1">
      <c r="A16" s="487" t="s">
        <v>525</v>
      </c>
      <c r="B16" s="486"/>
      <c r="C16" s="486"/>
      <c r="D16" s="486"/>
      <c r="E16" s="486"/>
      <c r="F16" s="486"/>
      <c r="G16" s="486"/>
      <c r="H16" s="486"/>
      <c r="I16" s="486"/>
      <c r="J16" s="486"/>
      <c r="K16" s="486"/>
      <c r="L16" s="486"/>
      <c r="M16" s="486"/>
      <c r="N16" s="486"/>
      <c r="O16" s="485"/>
    </row>
    <row r="17" ht="18.75" customHeight="1"/>
    <row r="18" ht="18.75" customHeight="1"/>
  </sheetData>
  <mergeCells count="13">
    <mergeCell ref="S3:T3"/>
    <mergeCell ref="A2:A4"/>
    <mergeCell ref="B2:B4"/>
    <mergeCell ref="C2:L2"/>
    <mergeCell ref="M2:T2"/>
    <mergeCell ref="C3:D3"/>
    <mergeCell ref="E3:F3"/>
    <mergeCell ref="G3:H3"/>
    <mergeCell ref="I3:J3"/>
    <mergeCell ref="K3:L3"/>
    <mergeCell ref="M3:N3"/>
    <mergeCell ref="O3:P3"/>
    <mergeCell ref="Q3:R3"/>
  </mergeCells>
  <printOptions horizontalCentered="1"/>
  <pageMargins left="0.7" right="0.7" top="0.75" bottom="0.75" header="0.3" footer="0.3"/>
  <pageSetup scale="68"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0"/>
  <sheetViews>
    <sheetView topLeftCell="A22" workbookViewId="0">
      <selection activeCell="B13" sqref="B13"/>
    </sheetView>
  </sheetViews>
  <sheetFormatPr defaultColWidth="8.85546875" defaultRowHeight="15"/>
  <cols>
    <col min="1" max="2" width="8.85546875" style="507"/>
    <col min="3" max="3" width="9.28515625" style="507" bestFit="1" customWidth="1"/>
    <col min="4" max="4" width="10.42578125" style="507" bestFit="1" customWidth="1"/>
    <col min="5" max="6" width="9.140625" style="507" customWidth="1"/>
    <col min="7" max="7" width="11" style="507" customWidth="1"/>
    <col min="8" max="14" width="8.85546875" style="507"/>
    <col min="15" max="15" width="10.85546875" style="507" bestFit="1" customWidth="1"/>
    <col min="16" max="16" width="11.28515625" style="507" customWidth="1"/>
    <col min="17" max="17" width="9.140625" style="507" customWidth="1"/>
    <col min="18" max="16384" width="8.85546875" style="507"/>
  </cols>
  <sheetData>
    <row r="1" spans="1:25">
      <c r="A1" s="1445" t="s">
        <v>540</v>
      </c>
      <c r="B1" s="1445"/>
      <c r="C1" s="1445"/>
      <c r="D1" s="1445"/>
      <c r="E1" s="1445"/>
      <c r="F1" s="1445"/>
      <c r="G1" s="1445"/>
      <c r="H1" s="1445"/>
      <c r="I1" s="1445"/>
      <c r="J1" s="1445"/>
      <c r="K1" s="1445"/>
      <c r="L1" s="1445"/>
      <c r="M1" s="1445"/>
      <c r="N1" s="1445"/>
      <c r="O1" s="1445"/>
      <c r="P1" s="1445"/>
      <c r="Q1" s="1445"/>
    </row>
    <row r="2" spans="1:25" ht="15.75">
      <c r="A2" s="1421" t="s">
        <v>492</v>
      </c>
      <c r="B2" s="1421"/>
      <c r="C2" s="1421"/>
      <c r="D2" s="1421"/>
      <c r="E2" s="1421"/>
      <c r="F2" s="1421"/>
      <c r="G2" s="1421"/>
      <c r="H2" s="1421"/>
      <c r="I2" s="1421"/>
      <c r="J2" s="1421"/>
      <c r="K2" s="1421"/>
      <c r="L2" s="1421"/>
      <c r="M2" s="1421"/>
      <c r="N2" s="1421"/>
    </row>
    <row r="3" spans="1:25" ht="30" customHeight="1">
      <c r="A3" s="1427" t="s">
        <v>449</v>
      </c>
      <c r="B3" s="1427" t="s">
        <v>516</v>
      </c>
      <c r="C3" s="1425" t="s">
        <v>488</v>
      </c>
      <c r="D3" s="1426"/>
      <c r="E3" s="1425" t="s">
        <v>486</v>
      </c>
      <c r="F3" s="1426"/>
      <c r="G3" s="1425" t="s">
        <v>539</v>
      </c>
      <c r="H3" s="1426"/>
      <c r="I3" s="1425" t="s">
        <v>485</v>
      </c>
      <c r="J3" s="1426"/>
      <c r="K3" s="1425" t="s">
        <v>12</v>
      </c>
      <c r="L3" s="1426"/>
      <c r="M3" s="1427" t="s">
        <v>511</v>
      </c>
      <c r="N3" s="1427"/>
    </row>
    <row r="4" spans="1:25" ht="38.25">
      <c r="A4" s="1427"/>
      <c r="B4" s="1427"/>
      <c r="C4" s="481" t="s">
        <v>505</v>
      </c>
      <c r="D4" s="481" t="s">
        <v>538</v>
      </c>
      <c r="E4" s="481" t="s">
        <v>505</v>
      </c>
      <c r="F4" s="481" t="s">
        <v>527</v>
      </c>
      <c r="G4" s="481" t="s">
        <v>505</v>
      </c>
      <c r="H4" s="481" t="s">
        <v>527</v>
      </c>
      <c r="I4" s="481" t="s">
        <v>505</v>
      </c>
      <c r="J4" s="481" t="s">
        <v>527</v>
      </c>
      <c r="K4" s="481" t="s">
        <v>505</v>
      </c>
      <c r="L4" s="481" t="s">
        <v>538</v>
      </c>
      <c r="M4" s="481" t="s">
        <v>507</v>
      </c>
      <c r="N4" s="481" t="s">
        <v>537</v>
      </c>
    </row>
    <row r="5" spans="1:25">
      <c r="A5" s="529" t="s">
        <v>0</v>
      </c>
      <c r="B5" s="469">
        <v>254</v>
      </c>
      <c r="C5" s="469">
        <v>120442</v>
      </c>
      <c r="D5" s="469">
        <v>4870.9331300000003</v>
      </c>
      <c r="E5" s="469">
        <v>1535</v>
      </c>
      <c r="F5" s="469">
        <v>87.287484000000006</v>
      </c>
      <c r="G5" s="469">
        <v>0</v>
      </c>
      <c r="H5" s="469">
        <v>0</v>
      </c>
      <c r="I5" s="469">
        <v>26</v>
      </c>
      <c r="J5" s="469">
        <v>0.57201000000000002</v>
      </c>
      <c r="K5" s="469">
        <v>122003</v>
      </c>
      <c r="L5" s="469">
        <v>4958.7926240000006</v>
      </c>
      <c r="M5" s="469">
        <v>28</v>
      </c>
      <c r="N5" s="469">
        <v>1.0900000000000001</v>
      </c>
    </row>
    <row r="6" spans="1:25" s="521" customFormat="1">
      <c r="A6" s="468" t="s">
        <v>1</v>
      </c>
      <c r="B6" s="467">
        <v>150</v>
      </c>
      <c r="C6" s="467">
        <v>31896</v>
      </c>
      <c r="D6" s="467">
        <v>2354.3796599999996</v>
      </c>
      <c r="E6" s="467">
        <v>1497</v>
      </c>
      <c r="F6" s="467">
        <v>76.232940999999997</v>
      </c>
      <c r="G6" s="467">
        <v>6703</v>
      </c>
      <c r="H6" s="467">
        <v>342.69686999999999</v>
      </c>
      <c r="I6" s="467">
        <v>0</v>
      </c>
      <c r="J6" s="467">
        <v>0</v>
      </c>
      <c r="K6" s="467">
        <v>40096</v>
      </c>
      <c r="L6" s="467">
        <v>2773.309471</v>
      </c>
      <c r="M6" s="467">
        <v>40</v>
      </c>
      <c r="N6" s="467">
        <v>2.48</v>
      </c>
    </row>
    <row r="7" spans="1:25" s="518" customFormat="1">
      <c r="A7" s="466">
        <v>44681</v>
      </c>
      <c r="B7" s="465">
        <v>20</v>
      </c>
      <c r="C7" s="465">
        <v>5088</v>
      </c>
      <c r="D7" s="465">
        <v>415.88617499999998</v>
      </c>
      <c r="E7" s="465">
        <v>200</v>
      </c>
      <c r="F7" s="465">
        <v>10.389564999999999</v>
      </c>
      <c r="G7" s="465">
        <v>802</v>
      </c>
      <c r="H7" s="465">
        <v>47.467790000000001</v>
      </c>
      <c r="I7" s="465">
        <v>0</v>
      </c>
      <c r="J7" s="465">
        <v>0</v>
      </c>
      <c r="K7" s="465">
        <v>6090</v>
      </c>
      <c r="L7" s="465">
        <v>473.74352999999996</v>
      </c>
      <c r="M7" s="465">
        <v>47</v>
      </c>
      <c r="N7" s="465">
        <v>3.5</v>
      </c>
    </row>
    <row r="8" spans="1:25" s="518" customFormat="1">
      <c r="A8" s="466">
        <v>44712</v>
      </c>
      <c r="B8" s="465">
        <v>22</v>
      </c>
      <c r="C8" s="465">
        <v>5026</v>
      </c>
      <c r="D8" s="465">
        <v>402.31348500000001</v>
      </c>
      <c r="E8" s="465">
        <v>216</v>
      </c>
      <c r="F8" s="465">
        <v>10.954190000000001</v>
      </c>
      <c r="G8" s="465">
        <v>1029</v>
      </c>
      <c r="H8" s="465">
        <v>55.250630000000001</v>
      </c>
      <c r="I8" s="465">
        <v>0</v>
      </c>
      <c r="J8" s="465">
        <v>0</v>
      </c>
      <c r="K8" s="465">
        <v>6271</v>
      </c>
      <c r="L8" s="465">
        <v>468.518305</v>
      </c>
      <c r="M8" s="465">
        <v>129</v>
      </c>
      <c r="N8" s="465">
        <v>6.58</v>
      </c>
    </row>
    <row r="9" spans="1:25" s="518" customFormat="1">
      <c r="A9" s="466">
        <v>44742</v>
      </c>
      <c r="B9" s="465">
        <v>22</v>
      </c>
      <c r="C9" s="465">
        <v>4315</v>
      </c>
      <c r="D9" s="465">
        <v>321.37</v>
      </c>
      <c r="E9" s="465">
        <v>220</v>
      </c>
      <c r="F9" s="465">
        <v>11.181036000000001</v>
      </c>
      <c r="G9" s="465">
        <v>1269</v>
      </c>
      <c r="H9" s="465">
        <v>61.274520000000003</v>
      </c>
      <c r="I9" s="465">
        <v>0</v>
      </c>
      <c r="J9" s="465">
        <v>0</v>
      </c>
      <c r="K9" s="465">
        <v>5804</v>
      </c>
      <c r="L9" s="465">
        <v>393.82555600000001</v>
      </c>
      <c r="M9" s="465">
        <v>141</v>
      </c>
      <c r="N9" s="465">
        <v>7.6450699999999996</v>
      </c>
    </row>
    <row r="10" spans="1:25" s="518" customFormat="1">
      <c r="A10" s="466">
        <v>44773</v>
      </c>
      <c r="B10" s="465">
        <v>21</v>
      </c>
      <c r="C10" s="465">
        <v>4454</v>
      </c>
      <c r="D10" s="465">
        <v>312.12</v>
      </c>
      <c r="E10" s="465">
        <v>220</v>
      </c>
      <c r="F10" s="465">
        <v>11.179894000000001</v>
      </c>
      <c r="G10" s="465">
        <v>1138</v>
      </c>
      <c r="H10" s="465">
        <v>56.87</v>
      </c>
      <c r="I10" s="465">
        <v>0</v>
      </c>
      <c r="J10" s="465">
        <v>0</v>
      </c>
      <c r="K10" s="465">
        <v>5812</v>
      </c>
      <c r="L10" s="465">
        <v>380.169894</v>
      </c>
      <c r="M10" s="465">
        <v>145</v>
      </c>
      <c r="N10" s="465">
        <v>7</v>
      </c>
    </row>
    <row r="11" spans="1:25" s="518" customFormat="1">
      <c r="A11" s="466">
        <v>44804</v>
      </c>
      <c r="B11" s="465">
        <v>22</v>
      </c>
      <c r="C11" s="465">
        <v>4668</v>
      </c>
      <c r="D11" s="465">
        <v>326.99</v>
      </c>
      <c r="E11" s="465">
        <v>221</v>
      </c>
      <c r="F11" s="465">
        <v>11.408256</v>
      </c>
      <c r="G11" s="465">
        <v>1274</v>
      </c>
      <c r="H11" s="465">
        <v>63.369790000000002</v>
      </c>
      <c r="I11" s="465">
        <v>0</v>
      </c>
      <c r="J11" s="465">
        <v>0</v>
      </c>
      <c r="K11" s="465">
        <v>6163</v>
      </c>
      <c r="L11" s="465">
        <v>401.76804600000003</v>
      </c>
      <c r="M11" s="465">
        <v>110</v>
      </c>
      <c r="N11" s="465">
        <v>5</v>
      </c>
    </row>
    <row r="12" spans="1:25" s="518" customFormat="1">
      <c r="A12" s="466">
        <v>44834</v>
      </c>
      <c r="B12" s="465">
        <v>22</v>
      </c>
      <c r="C12" s="465">
        <v>5210</v>
      </c>
      <c r="D12" s="465">
        <v>347.96</v>
      </c>
      <c r="E12" s="465">
        <v>220</v>
      </c>
      <c r="F12" s="465">
        <v>10.99</v>
      </c>
      <c r="G12" s="465">
        <v>945</v>
      </c>
      <c r="H12" s="465">
        <v>46.274140000000003</v>
      </c>
      <c r="I12" s="465">
        <v>0</v>
      </c>
      <c r="J12" s="465">
        <v>0</v>
      </c>
      <c r="K12" s="465">
        <v>6375</v>
      </c>
      <c r="L12" s="465">
        <v>405.22413999999998</v>
      </c>
      <c r="M12" s="465">
        <v>59</v>
      </c>
      <c r="N12" s="465">
        <v>3.26</v>
      </c>
    </row>
    <row r="13" spans="1:25" s="485" customFormat="1">
      <c r="A13" s="466">
        <v>44865</v>
      </c>
      <c r="B13" s="465">
        <v>21</v>
      </c>
      <c r="C13" s="465">
        <v>3135</v>
      </c>
      <c r="D13" s="465">
        <v>227.74</v>
      </c>
      <c r="E13" s="465">
        <v>200</v>
      </c>
      <c r="F13" s="465">
        <v>10.130000000000001</v>
      </c>
      <c r="G13" s="465">
        <v>246</v>
      </c>
      <c r="H13" s="465">
        <v>12.19</v>
      </c>
      <c r="I13" s="465">
        <v>0</v>
      </c>
      <c r="J13" s="465">
        <v>0</v>
      </c>
      <c r="K13" s="465">
        <v>3581</v>
      </c>
      <c r="L13" s="465">
        <v>250.06</v>
      </c>
      <c r="M13" s="465">
        <v>40</v>
      </c>
      <c r="N13" s="465">
        <v>2.48</v>
      </c>
    </row>
    <row r="14" spans="1:25" s="485" customFormat="1">
      <c r="A14" s="528"/>
      <c r="B14" s="528"/>
      <c r="C14" s="528"/>
      <c r="D14" s="528"/>
      <c r="E14" s="528"/>
      <c r="F14" s="528"/>
      <c r="G14" s="528"/>
      <c r="H14" s="528"/>
      <c r="I14" s="528"/>
      <c r="J14" s="528"/>
      <c r="K14" s="528"/>
      <c r="L14" s="528"/>
      <c r="M14" s="528"/>
      <c r="N14" s="528"/>
    </row>
    <row r="15" spans="1:25" ht="15.75">
      <c r="A15" s="1449" t="s">
        <v>518</v>
      </c>
      <c r="B15" s="1449"/>
      <c r="C15" s="1449"/>
      <c r="D15" s="1449"/>
      <c r="E15" s="1449"/>
      <c r="F15" s="1449"/>
      <c r="G15" s="1449"/>
      <c r="H15" s="1449"/>
      <c r="I15" s="1449"/>
      <c r="J15" s="1449"/>
      <c r="K15" s="524"/>
      <c r="L15" s="524"/>
      <c r="M15" s="510"/>
      <c r="N15" s="524"/>
      <c r="O15" s="510"/>
      <c r="Y15" s="461"/>
    </row>
    <row r="16" spans="1:25" ht="25.35" customHeight="1">
      <c r="A16" s="1448" t="s">
        <v>517</v>
      </c>
      <c r="B16" s="1448" t="s">
        <v>516</v>
      </c>
      <c r="C16" s="1435" t="s">
        <v>515</v>
      </c>
      <c r="D16" s="1435"/>
      <c r="E16" s="1435"/>
      <c r="F16" s="1435"/>
      <c r="G16" s="1435" t="s">
        <v>12</v>
      </c>
      <c r="H16" s="1432"/>
      <c r="I16" s="1435" t="s">
        <v>511</v>
      </c>
      <c r="J16" s="1435"/>
      <c r="K16" s="524"/>
      <c r="L16" s="524" t="s">
        <v>77</v>
      </c>
      <c r="M16" s="524"/>
      <c r="N16" s="524"/>
      <c r="O16" s="510"/>
      <c r="Y16" s="460"/>
    </row>
    <row r="17" spans="1:25" ht="15" customHeight="1">
      <c r="A17" s="1448"/>
      <c r="B17" s="1448"/>
      <c r="C17" s="1450" t="s">
        <v>510</v>
      </c>
      <c r="D17" s="1450"/>
      <c r="E17" s="1450" t="s">
        <v>509</v>
      </c>
      <c r="F17" s="1450"/>
      <c r="G17" s="1429" t="s">
        <v>505</v>
      </c>
      <c r="H17" s="1446" t="s">
        <v>508</v>
      </c>
      <c r="I17" s="1423" t="s">
        <v>507</v>
      </c>
      <c r="J17" s="1448" t="s">
        <v>506</v>
      </c>
      <c r="K17" s="524" t="s">
        <v>77</v>
      </c>
      <c r="L17" s="524"/>
      <c r="M17" s="524"/>
      <c r="N17" s="524"/>
      <c r="O17" s="524"/>
      <c r="Y17" s="457" t="s">
        <v>77</v>
      </c>
    </row>
    <row r="18" spans="1:25" ht="37.5" customHeight="1">
      <c r="A18" s="1448"/>
      <c r="B18" s="1448"/>
      <c r="C18" s="471" t="s">
        <v>505</v>
      </c>
      <c r="D18" s="482" t="s">
        <v>504</v>
      </c>
      <c r="E18" s="471" t="s">
        <v>505</v>
      </c>
      <c r="F18" s="482" t="s">
        <v>504</v>
      </c>
      <c r="G18" s="1430"/>
      <c r="H18" s="1447"/>
      <c r="I18" s="1424"/>
      <c r="J18" s="1448"/>
      <c r="K18" s="524"/>
      <c r="L18" s="524"/>
      <c r="M18" s="524"/>
      <c r="N18" s="524"/>
      <c r="O18" s="524"/>
    </row>
    <row r="19" spans="1:25">
      <c r="A19" s="527" t="s">
        <v>0</v>
      </c>
      <c r="B19" s="526">
        <v>259</v>
      </c>
      <c r="C19" s="526">
        <v>7255649</v>
      </c>
      <c r="D19" s="526">
        <v>359750.84</v>
      </c>
      <c r="E19" s="526">
        <v>8841104</v>
      </c>
      <c r="F19" s="526">
        <v>405284.77000000008</v>
      </c>
      <c r="G19" s="526">
        <v>16096753</v>
      </c>
      <c r="H19" s="526">
        <v>765035.61</v>
      </c>
      <c r="I19" s="526">
        <v>15</v>
      </c>
      <c r="J19" s="526">
        <v>0.77174074999999998</v>
      </c>
      <c r="K19" s="525"/>
      <c r="L19" s="510"/>
      <c r="M19" s="524"/>
      <c r="N19" s="524"/>
      <c r="O19" s="524"/>
    </row>
    <row r="20" spans="1:25" s="521" customFormat="1">
      <c r="A20" s="523" t="s">
        <v>1</v>
      </c>
      <c r="B20" s="522">
        <v>150</v>
      </c>
      <c r="C20" s="522">
        <v>49524</v>
      </c>
      <c r="D20" s="522">
        <v>2600.4600000000005</v>
      </c>
      <c r="E20" s="522">
        <v>39993</v>
      </c>
      <c r="F20" s="522">
        <v>1993.3999999999999</v>
      </c>
      <c r="G20" s="522">
        <v>89517</v>
      </c>
      <c r="H20" s="522">
        <v>4593.8600000000006</v>
      </c>
      <c r="I20" s="522">
        <v>0</v>
      </c>
      <c r="J20" s="522">
        <v>0</v>
      </c>
      <c r="K20" s="515"/>
      <c r="L20" s="515"/>
      <c r="M20" s="515"/>
      <c r="N20" s="515"/>
      <c r="O20" s="515"/>
      <c r="P20" s="515"/>
      <c r="Q20" s="515"/>
    </row>
    <row r="21" spans="1:25" s="518" customFormat="1">
      <c r="A21" s="520">
        <v>44681</v>
      </c>
      <c r="B21" s="517">
        <v>20</v>
      </c>
      <c r="C21" s="517">
        <v>3183</v>
      </c>
      <c r="D21" s="517">
        <v>169.38</v>
      </c>
      <c r="E21" s="517">
        <v>4646</v>
      </c>
      <c r="F21" s="517">
        <v>236.99</v>
      </c>
      <c r="G21" s="517">
        <v>7829</v>
      </c>
      <c r="H21" s="517">
        <v>406.37</v>
      </c>
      <c r="I21" s="517">
        <v>20</v>
      </c>
      <c r="J21" s="517">
        <v>1.02</v>
      </c>
      <c r="K21" s="519"/>
      <c r="L21" s="519"/>
      <c r="M21" s="519"/>
      <c r="N21" s="519"/>
      <c r="O21" s="519"/>
      <c r="P21" s="519"/>
      <c r="Q21" s="519"/>
    </row>
    <row r="22" spans="1:25" s="518" customFormat="1">
      <c r="A22" s="520">
        <v>44712</v>
      </c>
      <c r="B22" s="517">
        <v>22</v>
      </c>
      <c r="C22" s="517">
        <v>2607</v>
      </c>
      <c r="D22" s="517">
        <v>135.94999999999999</v>
      </c>
      <c r="E22" s="517">
        <v>2096</v>
      </c>
      <c r="F22" s="517">
        <v>104.81</v>
      </c>
      <c r="G22" s="517">
        <v>4703</v>
      </c>
      <c r="H22" s="517">
        <v>240.76</v>
      </c>
      <c r="I22" s="517">
        <v>5</v>
      </c>
      <c r="J22" s="517">
        <v>0.26</v>
      </c>
      <c r="K22" s="519"/>
      <c r="L22" s="519"/>
      <c r="M22" s="519"/>
      <c r="N22" s="519"/>
      <c r="O22" s="519"/>
      <c r="P22" s="519"/>
      <c r="Q22" s="519"/>
    </row>
    <row r="23" spans="1:25" s="518" customFormat="1">
      <c r="A23" s="520">
        <v>44742</v>
      </c>
      <c r="B23" s="517">
        <v>22</v>
      </c>
      <c r="C23" s="517">
        <v>17250</v>
      </c>
      <c r="D23" s="517">
        <v>905.73</v>
      </c>
      <c r="E23" s="517">
        <v>13899</v>
      </c>
      <c r="F23" s="517">
        <v>687.38</v>
      </c>
      <c r="G23" s="517">
        <v>31149</v>
      </c>
      <c r="H23" s="517">
        <v>1593.1100000000001</v>
      </c>
      <c r="I23" s="517">
        <v>2</v>
      </c>
      <c r="J23" s="517">
        <v>9.9106749999999993E-2</v>
      </c>
      <c r="K23" s="519"/>
      <c r="L23" s="519"/>
      <c r="M23" s="519"/>
      <c r="N23" s="519"/>
      <c r="O23" s="519"/>
      <c r="P23" s="519"/>
      <c r="Q23" s="519"/>
    </row>
    <row r="24" spans="1:25" s="518" customFormat="1">
      <c r="A24" s="520">
        <v>44773</v>
      </c>
      <c r="B24" s="517">
        <v>21</v>
      </c>
      <c r="C24" s="517">
        <v>17066</v>
      </c>
      <c r="D24" s="517">
        <v>892.84</v>
      </c>
      <c r="E24" s="517">
        <v>8577</v>
      </c>
      <c r="F24" s="517">
        <v>424.59</v>
      </c>
      <c r="G24" s="517">
        <v>25643</v>
      </c>
      <c r="H24" s="517">
        <v>1317.43</v>
      </c>
      <c r="I24" s="517">
        <v>40</v>
      </c>
      <c r="J24" s="517">
        <v>2.1</v>
      </c>
      <c r="K24" s="519"/>
      <c r="L24" s="519"/>
      <c r="M24" s="519"/>
      <c r="N24" s="519"/>
      <c r="O24" s="519"/>
      <c r="P24" s="519"/>
      <c r="Q24" s="519"/>
    </row>
    <row r="25" spans="1:25" s="518" customFormat="1">
      <c r="A25" s="520">
        <v>44804</v>
      </c>
      <c r="B25" s="517">
        <v>22</v>
      </c>
      <c r="C25" s="517">
        <v>6191</v>
      </c>
      <c r="D25" s="517">
        <v>329.24</v>
      </c>
      <c r="E25" s="517">
        <v>8082</v>
      </c>
      <c r="F25" s="517">
        <v>406.6</v>
      </c>
      <c r="G25" s="517">
        <v>14273</v>
      </c>
      <c r="H25" s="517">
        <v>735.84</v>
      </c>
      <c r="I25" s="517">
        <v>0</v>
      </c>
      <c r="J25" s="517">
        <v>0</v>
      </c>
      <c r="K25" s="519"/>
      <c r="L25" s="519"/>
      <c r="M25" s="519"/>
      <c r="N25" s="519"/>
      <c r="O25" s="519"/>
      <c r="P25" s="519"/>
      <c r="Q25" s="519"/>
    </row>
    <row r="26" spans="1:25" s="518" customFormat="1">
      <c r="A26" s="520">
        <v>44834</v>
      </c>
      <c r="B26" s="517">
        <v>22</v>
      </c>
      <c r="C26" s="517">
        <v>2715</v>
      </c>
      <c r="D26" s="517">
        <v>141.06</v>
      </c>
      <c r="E26" s="517">
        <v>2348</v>
      </c>
      <c r="F26" s="517">
        <v>115.48</v>
      </c>
      <c r="G26" s="517">
        <v>5063</v>
      </c>
      <c r="H26" s="517">
        <v>256.54000000000002</v>
      </c>
      <c r="I26" s="517">
        <v>45</v>
      </c>
      <c r="J26" s="517">
        <v>2.2799999999999998</v>
      </c>
      <c r="K26" s="519"/>
      <c r="L26" s="519"/>
      <c r="M26" s="519"/>
      <c r="N26" s="519"/>
      <c r="O26" s="519"/>
      <c r="P26" s="519"/>
      <c r="Q26" s="519"/>
    </row>
    <row r="27" spans="1:25" s="485" customFormat="1">
      <c r="A27" s="449">
        <v>44865</v>
      </c>
      <c r="B27" s="517">
        <v>21</v>
      </c>
      <c r="C27" s="517">
        <v>512</v>
      </c>
      <c r="D27" s="517">
        <v>26.26</v>
      </c>
      <c r="E27" s="516">
        <v>345</v>
      </c>
      <c r="F27" s="516">
        <v>17.55</v>
      </c>
      <c r="G27" s="516">
        <v>857</v>
      </c>
      <c r="H27" s="516">
        <v>43.81</v>
      </c>
      <c r="I27" s="465">
        <v>0</v>
      </c>
      <c r="J27" s="465">
        <v>0</v>
      </c>
      <c r="M27" s="515"/>
      <c r="N27" s="515"/>
      <c r="O27" s="515"/>
      <c r="P27" s="515"/>
      <c r="Q27" s="515"/>
    </row>
    <row r="28" spans="1:25">
      <c r="H28" s="461"/>
      <c r="I28" s="461"/>
      <c r="J28" s="461"/>
      <c r="K28" s="514"/>
      <c r="L28" s="461"/>
      <c r="M28" s="461"/>
      <c r="N28" s="461"/>
      <c r="O28" s="461"/>
      <c r="P28" s="513"/>
      <c r="Q28" s="512"/>
    </row>
    <row r="29" spans="1:25">
      <c r="A29" s="511" t="s">
        <v>288</v>
      </c>
      <c r="B29" s="479"/>
      <c r="C29" s="479"/>
      <c r="D29" s="479"/>
      <c r="E29" s="479"/>
      <c r="F29" s="479"/>
      <c r="G29" s="479"/>
      <c r="H29" s="510"/>
      <c r="I29" s="461"/>
      <c r="J29" s="460"/>
      <c r="K29" s="509"/>
      <c r="L29" s="460"/>
      <c r="M29" s="461"/>
      <c r="N29" s="457"/>
      <c r="O29" s="457"/>
      <c r="P29" s="457"/>
      <c r="Q29" s="457"/>
    </row>
    <row r="30" spans="1:25">
      <c r="A30" s="508" t="s">
        <v>536</v>
      </c>
      <c r="B30" s="479"/>
      <c r="C30" s="479"/>
      <c r="D30" s="479"/>
      <c r="E30" s="479"/>
      <c r="F30" s="479"/>
      <c r="G30" s="479"/>
      <c r="I30" s="461"/>
      <c r="J30" s="457"/>
      <c r="K30" s="457"/>
      <c r="L30" s="457"/>
      <c r="M30" s="457"/>
      <c r="N30" s="457"/>
      <c r="O30" s="457"/>
      <c r="P30" s="457"/>
      <c r="Q30" s="457"/>
    </row>
  </sheetData>
  <mergeCells count="22">
    <mergeCell ref="G17:G18"/>
    <mergeCell ref="H17:H18"/>
    <mergeCell ref="I17:I18"/>
    <mergeCell ref="J17:J18"/>
    <mergeCell ref="A15:J15"/>
    <mergeCell ref="A16:A18"/>
    <mergeCell ref="B16:B18"/>
    <mergeCell ref="C16:F16"/>
    <mergeCell ref="G16:H16"/>
    <mergeCell ref="I16:J16"/>
    <mergeCell ref="C17:D17"/>
    <mergeCell ref="E17:F17"/>
    <mergeCell ref="A1:Q1"/>
    <mergeCell ref="A2:N2"/>
    <mergeCell ref="A3:A4"/>
    <mergeCell ref="B3:B4"/>
    <mergeCell ref="C3:D3"/>
    <mergeCell ref="E3:F3"/>
    <mergeCell ref="G3:H3"/>
    <mergeCell ref="I3:J3"/>
    <mergeCell ref="K3:L3"/>
    <mergeCell ref="M3:N3"/>
  </mergeCells>
  <printOptions horizontalCentered="1"/>
  <pageMargins left="0.7" right="0.7" top="0.75" bottom="0.75" header="0.3" footer="0.3"/>
  <pageSetup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workbookViewId="0">
      <selection activeCell="L15" sqref="L15"/>
    </sheetView>
  </sheetViews>
  <sheetFormatPr defaultRowHeight="15"/>
  <sheetData>
    <row r="1" spans="1:15">
      <c r="A1" s="1219" t="s">
        <v>177</v>
      </c>
      <c r="B1" s="1219"/>
      <c r="C1" s="1219"/>
      <c r="D1" s="1219"/>
      <c r="E1" s="1219"/>
      <c r="F1" s="1219"/>
      <c r="G1" s="1219"/>
      <c r="H1" s="1219"/>
      <c r="I1" s="1219"/>
    </row>
    <row r="2" spans="1:15">
      <c r="A2" s="151"/>
      <c r="B2" s="1202" t="s">
        <v>178</v>
      </c>
      <c r="C2" s="1202"/>
      <c r="D2" s="1202"/>
      <c r="E2" s="1202"/>
      <c r="F2" s="1202" t="s">
        <v>179</v>
      </c>
      <c r="G2" s="1202"/>
      <c r="H2" s="1220" t="s">
        <v>12</v>
      </c>
      <c r="I2" s="1221"/>
    </row>
    <row r="3" spans="1:15">
      <c r="A3" s="1222" t="s">
        <v>91</v>
      </c>
      <c r="B3" s="1202" t="s">
        <v>180</v>
      </c>
      <c r="C3" s="1202"/>
      <c r="D3" s="1224" t="s">
        <v>181</v>
      </c>
      <c r="E3" s="1225"/>
      <c r="F3" s="1202"/>
      <c r="G3" s="1202"/>
      <c r="H3" s="1221"/>
      <c r="I3" s="1221"/>
    </row>
    <row r="4" spans="1:15" ht="45">
      <c r="A4" s="1223"/>
      <c r="B4" s="71" t="s">
        <v>31</v>
      </c>
      <c r="C4" s="71" t="s">
        <v>32</v>
      </c>
      <c r="D4" s="71" t="s">
        <v>31</v>
      </c>
      <c r="E4" s="71" t="s">
        <v>32</v>
      </c>
      <c r="F4" s="152" t="s">
        <v>31</v>
      </c>
      <c r="G4" s="71" t="s">
        <v>32</v>
      </c>
      <c r="H4" s="152" t="s">
        <v>31</v>
      </c>
      <c r="I4" s="71" t="s">
        <v>32</v>
      </c>
    </row>
    <row r="5" spans="1:15">
      <c r="A5" s="72" t="s">
        <v>0</v>
      </c>
      <c r="B5" s="74">
        <v>64</v>
      </c>
      <c r="C5" s="135">
        <v>916.01944000000003</v>
      </c>
      <c r="D5" s="135">
        <v>5</v>
      </c>
      <c r="E5" s="135">
        <v>27.39</v>
      </c>
      <c r="F5" s="153">
        <v>1</v>
      </c>
      <c r="G5" s="154">
        <v>15</v>
      </c>
      <c r="H5" s="155">
        <v>70</v>
      </c>
      <c r="I5" s="155">
        <v>958.40944000000002</v>
      </c>
      <c r="K5" s="121"/>
      <c r="L5" s="121"/>
      <c r="M5" s="121"/>
      <c r="N5" s="121"/>
    </row>
    <row r="6" spans="1:15">
      <c r="A6" s="72" t="s">
        <v>1</v>
      </c>
      <c r="B6" s="74">
        <f>SUM(B7:B13)</f>
        <v>70</v>
      </c>
      <c r="C6" s="74">
        <f>SUM(C7:C13)</f>
        <v>1361.0171999999998</v>
      </c>
      <c r="D6" s="74">
        <f t="shared" ref="D6:I6" si="0">SUM(D7:D13)</f>
        <v>0</v>
      </c>
      <c r="E6" s="74">
        <f t="shared" si="0"/>
        <v>0</v>
      </c>
      <c r="F6" s="74">
        <f t="shared" si="0"/>
        <v>0</v>
      </c>
      <c r="G6" s="74">
        <f t="shared" si="0"/>
        <v>0</v>
      </c>
      <c r="H6" s="74">
        <f t="shared" si="0"/>
        <v>70</v>
      </c>
      <c r="I6" s="74">
        <f t="shared" si="0"/>
        <v>1361.0171999999998</v>
      </c>
      <c r="K6" s="121"/>
      <c r="L6" s="121"/>
      <c r="M6" s="121"/>
      <c r="N6" s="121"/>
    </row>
    <row r="7" spans="1:15">
      <c r="A7" s="141">
        <v>44652</v>
      </c>
      <c r="B7" s="138">
        <v>6</v>
      </c>
      <c r="C7" s="156">
        <v>129.19999999999999</v>
      </c>
      <c r="D7" s="157">
        <v>0</v>
      </c>
      <c r="E7" s="157">
        <v>0</v>
      </c>
      <c r="F7" s="157">
        <v>0</v>
      </c>
      <c r="G7" s="157">
        <v>0</v>
      </c>
      <c r="H7" s="138">
        <v>6</v>
      </c>
      <c r="I7" s="156">
        <v>129.19999999999999</v>
      </c>
      <c r="K7" s="121"/>
      <c r="L7" s="121"/>
      <c r="M7" s="121"/>
      <c r="N7" s="121"/>
    </row>
    <row r="8" spans="1:15" ht="15.75">
      <c r="A8" s="141">
        <v>44682</v>
      </c>
      <c r="B8" s="138">
        <v>6</v>
      </c>
      <c r="C8" s="156">
        <v>117.14</v>
      </c>
      <c r="D8" s="157">
        <v>0</v>
      </c>
      <c r="E8" s="157">
        <v>0</v>
      </c>
      <c r="F8" s="157">
        <v>0</v>
      </c>
      <c r="G8" s="157">
        <v>0</v>
      </c>
      <c r="H8" s="138">
        <v>6</v>
      </c>
      <c r="I8" s="156">
        <v>117.14</v>
      </c>
      <c r="K8" s="121"/>
      <c r="L8" s="121"/>
      <c r="M8" s="121"/>
      <c r="N8" s="121"/>
      <c r="O8" s="184"/>
    </row>
    <row r="9" spans="1:15" ht="15.75">
      <c r="A9" s="141">
        <v>44713</v>
      </c>
      <c r="B9" s="138">
        <v>6</v>
      </c>
      <c r="C9" s="156">
        <v>122.72</v>
      </c>
      <c r="D9" s="157">
        <v>0</v>
      </c>
      <c r="E9" s="157">
        <v>0</v>
      </c>
      <c r="F9" s="157">
        <v>0</v>
      </c>
      <c r="G9" s="157">
        <v>0</v>
      </c>
      <c r="H9" s="138">
        <v>6</v>
      </c>
      <c r="I9" s="156">
        <v>122.72</v>
      </c>
      <c r="K9" s="121"/>
      <c r="L9" s="121"/>
      <c r="M9" s="121"/>
      <c r="N9" s="121"/>
      <c r="O9" s="184"/>
    </row>
    <row r="10" spans="1:15" ht="15.75">
      <c r="A10" s="141">
        <v>44743</v>
      </c>
      <c r="B10" s="138">
        <v>11</v>
      </c>
      <c r="C10" s="156">
        <v>221.65</v>
      </c>
      <c r="D10" s="157">
        <v>0</v>
      </c>
      <c r="E10" s="157">
        <v>0</v>
      </c>
      <c r="F10" s="157">
        <v>0</v>
      </c>
      <c r="G10" s="157">
        <v>0</v>
      </c>
      <c r="H10" s="138">
        <v>11</v>
      </c>
      <c r="I10" s="156">
        <v>221.65</v>
      </c>
      <c r="K10" s="121"/>
      <c r="L10" s="121"/>
      <c r="M10" s="121"/>
      <c r="N10" s="121"/>
      <c r="O10" s="184"/>
    </row>
    <row r="11" spans="1:15" ht="15.75">
      <c r="A11" s="141">
        <v>44774</v>
      </c>
      <c r="B11" s="163">
        <v>4</v>
      </c>
      <c r="C11" s="172">
        <v>34.379999999999995</v>
      </c>
      <c r="D11" s="163">
        <v>0</v>
      </c>
      <c r="E11" s="163">
        <v>0</v>
      </c>
      <c r="F11" s="164">
        <v>0</v>
      </c>
      <c r="G11" s="164">
        <v>0</v>
      </c>
      <c r="H11" s="163">
        <v>4</v>
      </c>
      <c r="I11" s="172">
        <v>34.379999999999995</v>
      </c>
      <c r="K11" s="121"/>
      <c r="L11" s="121"/>
      <c r="M11" s="121"/>
      <c r="N11" s="121"/>
      <c r="O11" s="184"/>
    </row>
    <row r="12" spans="1:15" ht="15.75">
      <c r="A12" s="141">
        <v>44805</v>
      </c>
      <c r="B12" s="163">
        <v>19</v>
      </c>
      <c r="C12" s="224">
        <v>288.53719999999998</v>
      </c>
      <c r="D12" s="225">
        <v>0</v>
      </c>
      <c r="E12" s="225">
        <v>0</v>
      </c>
      <c r="F12" s="225">
        <v>0</v>
      </c>
      <c r="G12" s="225">
        <v>0</v>
      </c>
      <c r="H12" s="163">
        <v>19</v>
      </c>
      <c r="I12" s="224">
        <v>288.53719999999998</v>
      </c>
      <c r="K12" s="121"/>
      <c r="L12" s="121"/>
      <c r="M12" s="121"/>
      <c r="N12" s="121"/>
      <c r="O12" s="184"/>
    </row>
    <row r="13" spans="1:15" ht="15.75">
      <c r="A13" s="141">
        <v>44835</v>
      </c>
      <c r="B13" s="163">
        <v>18</v>
      </c>
      <c r="C13" s="224">
        <v>447.39</v>
      </c>
      <c r="D13" s="225">
        <v>0</v>
      </c>
      <c r="E13" s="225">
        <v>0</v>
      </c>
      <c r="F13" s="225">
        <v>0</v>
      </c>
      <c r="G13" s="225">
        <v>0</v>
      </c>
      <c r="H13" s="163">
        <v>18</v>
      </c>
      <c r="I13" s="224">
        <v>447.39</v>
      </c>
      <c r="K13" s="121"/>
      <c r="L13" s="121"/>
      <c r="M13" s="121"/>
      <c r="N13" s="121"/>
      <c r="O13" s="184"/>
    </row>
    <row r="14" spans="1:15" ht="15" customHeight="1">
      <c r="A14" s="1218" t="s">
        <v>55</v>
      </c>
      <c r="B14" s="1218"/>
      <c r="C14" s="1218"/>
      <c r="D14" s="1218"/>
      <c r="E14" s="1218"/>
      <c r="F14" s="1218"/>
      <c r="G14" s="1218"/>
      <c r="H14" s="1218"/>
      <c r="I14" s="1218"/>
      <c r="O14" s="184"/>
    </row>
    <row r="15" spans="1:15" ht="15.75">
      <c r="A15" s="1166" t="s">
        <v>239</v>
      </c>
      <c r="B15" s="1166"/>
      <c r="C15" s="1166"/>
      <c r="D15" s="1166"/>
      <c r="E15" s="178"/>
      <c r="F15" s="122"/>
      <c r="G15" s="122"/>
      <c r="H15" s="122"/>
      <c r="I15" s="122"/>
      <c r="O15" s="184"/>
    </row>
    <row r="16" spans="1:15" ht="15.75">
      <c r="A16" s="1191" t="s">
        <v>182</v>
      </c>
      <c r="B16" s="1191"/>
      <c r="C16" s="180"/>
      <c r="D16" s="180"/>
      <c r="E16" s="180"/>
      <c r="F16" s="142"/>
      <c r="G16" s="142"/>
      <c r="H16" s="142"/>
      <c r="I16" s="142"/>
      <c r="O16" s="184"/>
    </row>
    <row r="17" spans="2:15" ht="15.75">
      <c r="B17" s="121"/>
      <c r="C17" s="121"/>
      <c r="D17" s="121"/>
      <c r="E17" s="121"/>
      <c r="F17" s="121"/>
      <c r="G17" s="121"/>
      <c r="H17" s="121"/>
      <c r="I17" s="121"/>
      <c r="O17" s="184"/>
    </row>
    <row r="18" spans="2:15" ht="15.75">
      <c r="B18" s="121"/>
      <c r="C18" s="121"/>
      <c r="D18" s="121"/>
      <c r="E18" s="121"/>
      <c r="F18" s="121"/>
      <c r="G18" s="121"/>
      <c r="H18" s="121"/>
      <c r="I18" s="121"/>
      <c r="O18" s="184"/>
    </row>
    <row r="19" spans="2:15" ht="15.75">
      <c r="B19" s="121"/>
      <c r="C19" s="121"/>
      <c r="D19" s="121"/>
      <c r="E19" s="121"/>
      <c r="F19" s="121"/>
      <c r="G19" s="121"/>
      <c r="H19" s="121"/>
      <c r="I19" s="121"/>
      <c r="O19" s="184"/>
    </row>
    <row r="20" spans="2:15" ht="15.75">
      <c r="O20" s="184"/>
    </row>
    <row r="21" spans="2:15" ht="15.75">
      <c r="O21" s="184"/>
    </row>
    <row r="22" spans="2:15" ht="15.75">
      <c r="O22" s="184"/>
    </row>
    <row r="23" spans="2:15" ht="15.75">
      <c r="O23" s="184"/>
    </row>
    <row r="24" spans="2:15" ht="15.75">
      <c r="O24" s="184"/>
    </row>
    <row r="25" spans="2:15" ht="15.75">
      <c r="O25" s="184"/>
    </row>
    <row r="26" spans="2:15" ht="15.75">
      <c r="O26" s="184"/>
    </row>
    <row r="27" spans="2:15" ht="15.75">
      <c r="O27" s="184"/>
    </row>
    <row r="28" spans="2:15">
      <c r="O28" s="185"/>
    </row>
  </sheetData>
  <mergeCells count="10">
    <mergeCell ref="A16:B16"/>
    <mergeCell ref="A14:I14"/>
    <mergeCell ref="A1:I1"/>
    <mergeCell ref="B2:E2"/>
    <mergeCell ref="F2:G3"/>
    <mergeCell ref="H2:I3"/>
    <mergeCell ref="A3:A4"/>
    <mergeCell ref="B3:C3"/>
    <mergeCell ref="D3:E3"/>
    <mergeCell ref="A15:D15"/>
  </mergeCell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topLeftCell="A25" workbookViewId="0">
      <selection activeCell="B13" sqref="B13"/>
    </sheetView>
  </sheetViews>
  <sheetFormatPr defaultColWidth="9.140625" defaultRowHeight="15.75"/>
  <cols>
    <col min="1" max="1" width="9.140625" style="530"/>
    <col min="2" max="2" width="8.7109375" style="530" customWidth="1"/>
    <col min="3" max="4" width="10.42578125" style="530" customWidth="1"/>
    <col min="5" max="5" width="12.7109375" style="530" customWidth="1"/>
    <col min="6" max="6" width="11.7109375" style="530" customWidth="1"/>
    <col min="7" max="7" width="11.28515625" style="530" customWidth="1"/>
    <col min="8" max="8" width="11.5703125" style="530" customWidth="1"/>
    <col min="9" max="9" width="10.7109375" style="531" customWidth="1"/>
    <col min="10" max="11" width="10.140625" style="531" customWidth="1"/>
    <col min="12" max="12" width="10.7109375" style="530" customWidth="1"/>
    <col min="13" max="13" width="10.85546875" style="530" customWidth="1"/>
    <col min="14" max="14" width="10.42578125" style="530" bestFit="1" customWidth="1"/>
    <col min="15" max="15" width="9.42578125" style="530" bestFit="1" customWidth="1"/>
    <col min="16" max="16384" width="9.140625" style="530"/>
  </cols>
  <sheetData>
    <row r="1" spans="1:12">
      <c r="A1" s="563" t="s">
        <v>548</v>
      </c>
    </row>
    <row r="2" spans="1:12" ht="18" customHeight="1">
      <c r="A2" s="1451" t="s">
        <v>492</v>
      </c>
      <c r="B2" s="1451"/>
      <c r="C2" s="1451"/>
      <c r="D2" s="1451"/>
      <c r="E2" s="1451"/>
      <c r="F2" s="1451"/>
      <c r="G2" s="1451"/>
      <c r="H2" s="1451"/>
      <c r="I2" s="1451"/>
      <c r="J2" s="1451"/>
      <c r="K2" s="1451"/>
      <c r="L2" s="1451"/>
    </row>
    <row r="3" spans="1:12" ht="31.15" customHeight="1">
      <c r="A3" s="1452" t="s">
        <v>449</v>
      </c>
      <c r="B3" s="1452" t="s">
        <v>516</v>
      </c>
      <c r="C3" s="1453" t="s">
        <v>488</v>
      </c>
      <c r="D3" s="1454"/>
      <c r="E3" s="1453" t="s">
        <v>486</v>
      </c>
      <c r="F3" s="1454"/>
      <c r="G3" s="1453" t="s">
        <v>514</v>
      </c>
      <c r="H3" s="1454"/>
      <c r="I3" s="1453" t="s">
        <v>12</v>
      </c>
      <c r="J3" s="1454"/>
      <c r="K3" s="1453" t="s">
        <v>511</v>
      </c>
      <c r="L3" s="1454"/>
    </row>
    <row r="4" spans="1:12" ht="47.25">
      <c r="A4" s="1452"/>
      <c r="B4" s="1452"/>
      <c r="C4" s="562" t="s">
        <v>505</v>
      </c>
      <c r="D4" s="561" t="s">
        <v>547</v>
      </c>
      <c r="E4" s="562" t="s">
        <v>505</v>
      </c>
      <c r="F4" s="561" t="s">
        <v>547</v>
      </c>
      <c r="G4" s="550" t="s">
        <v>505</v>
      </c>
      <c r="H4" s="550" t="s">
        <v>542</v>
      </c>
      <c r="I4" s="550" t="s">
        <v>505</v>
      </c>
      <c r="J4" s="550" t="s">
        <v>542</v>
      </c>
      <c r="K4" s="550" t="s">
        <v>544</v>
      </c>
      <c r="L4" s="561" t="s">
        <v>546</v>
      </c>
    </row>
    <row r="5" spans="1:12" s="558" customFormat="1" ht="15" customHeight="1">
      <c r="A5" s="560" t="s">
        <v>0</v>
      </c>
      <c r="B5" s="559">
        <v>239</v>
      </c>
      <c r="C5" s="559">
        <v>17071</v>
      </c>
      <c r="D5" s="559">
        <v>2239.5439399999996</v>
      </c>
      <c r="E5" s="559">
        <v>13968</v>
      </c>
      <c r="F5" s="559">
        <v>32.204899699999991</v>
      </c>
      <c r="G5" s="559">
        <v>0</v>
      </c>
      <c r="H5" s="559">
        <v>0</v>
      </c>
      <c r="I5" s="559">
        <v>31039</v>
      </c>
      <c r="J5" s="559">
        <v>2272.0488397000004</v>
      </c>
      <c r="K5" s="556">
        <v>1</v>
      </c>
      <c r="L5" s="556">
        <v>0.05</v>
      </c>
    </row>
    <row r="6" spans="1:12" s="555" customFormat="1">
      <c r="A6" s="557" t="s">
        <v>1</v>
      </c>
      <c r="B6" s="556">
        <v>150</v>
      </c>
      <c r="C6" s="556">
        <v>0</v>
      </c>
      <c r="D6" s="556">
        <v>0</v>
      </c>
      <c r="E6" s="556">
        <v>154</v>
      </c>
      <c r="F6" s="556">
        <v>7.8430809999999989</v>
      </c>
      <c r="G6" s="556">
        <v>0</v>
      </c>
      <c r="H6" s="556">
        <v>0</v>
      </c>
      <c r="I6" s="556">
        <v>154</v>
      </c>
      <c r="J6" s="556">
        <v>7.8430809999999989</v>
      </c>
      <c r="K6" s="556">
        <v>1</v>
      </c>
      <c r="L6" s="556">
        <v>5.0500000000000003E-2</v>
      </c>
    </row>
    <row r="7" spans="1:12" s="552" customFormat="1">
      <c r="A7" s="554">
        <v>44681</v>
      </c>
      <c r="B7" s="553">
        <v>20</v>
      </c>
      <c r="C7" s="553">
        <v>0</v>
      </c>
      <c r="D7" s="553">
        <v>0</v>
      </c>
      <c r="E7" s="553">
        <v>20</v>
      </c>
      <c r="F7" s="553">
        <v>1.0397680000000002</v>
      </c>
      <c r="G7" s="553">
        <v>0</v>
      </c>
      <c r="H7" s="553">
        <v>0</v>
      </c>
      <c r="I7" s="553">
        <v>20</v>
      </c>
      <c r="J7" s="553">
        <v>1.0397680000000002</v>
      </c>
      <c r="K7" s="553">
        <v>1</v>
      </c>
      <c r="L7" s="553">
        <v>0.05</v>
      </c>
    </row>
    <row r="8" spans="1:12" s="552" customFormat="1">
      <c r="A8" s="554">
        <v>44712</v>
      </c>
      <c r="B8" s="553">
        <v>22</v>
      </c>
      <c r="C8" s="553">
        <v>0</v>
      </c>
      <c r="D8" s="553">
        <v>0</v>
      </c>
      <c r="E8" s="553">
        <v>23</v>
      </c>
      <c r="F8" s="553">
        <v>1.1673119999999997</v>
      </c>
      <c r="G8" s="553">
        <v>0</v>
      </c>
      <c r="H8" s="553">
        <v>0</v>
      </c>
      <c r="I8" s="553">
        <v>23</v>
      </c>
      <c r="J8" s="553">
        <v>1.1673119999999997</v>
      </c>
      <c r="K8" s="553">
        <v>0</v>
      </c>
      <c r="L8" s="553">
        <v>0</v>
      </c>
    </row>
    <row r="9" spans="1:12" s="552" customFormat="1">
      <c r="A9" s="554">
        <v>44742</v>
      </c>
      <c r="B9" s="553">
        <v>22</v>
      </c>
      <c r="C9" s="553">
        <v>0</v>
      </c>
      <c r="D9" s="553">
        <v>0</v>
      </c>
      <c r="E9" s="553">
        <v>24</v>
      </c>
      <c r="F9" s="553">
        <v>1.2196769999999999</v>
      </c>
      <c r="G9" s="553">
        <v>0</v>
      </c>
      <c r="H9" s="553">
        <v>0</v>
      </c>
      <c r="I9" s="553">
        <v>24</v>
      </c>
      <c r="J9" s="553">
        <v>1.2196769999999999</v>
      </c>
      <c r="K9" s="553">
        <v>0</v>
      </c>
      <c r="L9" s="553">
        <v>0</v>
      </c>
    </row>
    <row r="10" spans="1:12" s="552" customFormat="1">
      <c r="A10" s="554">
        <v>44773</v>
      </c>
      <c r="B10" s="553">
        <v>21</v>
      </c>
      <c r="C10" s="553">
        <v>0</v>
      </c>
      <c r="D10" s="553">
        <v>0</v>
      </c>
      <c r="E10" s="553">
        <v>22</v>
      </c>
      <c r="F10" s="553">
        <v>1.1193049999999996</v>
      </c>
      <c r="G10" s="553">
        <v>0</v>
      </c>
      <c r="H10" s="553">
        <v>0</v>
      </c>
      <c r="I10" s="553">
        <v>22</v>
      </c>
      <c r="J10" s="553">
        <v>1.1193049999999996</v>
      </c>
      <c r="K10" s="553">
        <v>0</v>
      </c>
      <c r="L10" s="553">
        <v>0</v>
      </c>
    </row>
    <row r="11" spans="1:12" s="552" customFormat="1">
      <c r="A11" s="554">
        <v>44804</v>
      </c>
      <c r="B11" s="553">
        <v>22</v>
      </c>
      <c r="C11" s="553">
        <v>0</v>
      </c>
      <c r="D11" s="553">
        <v>0</v>
      </c>
      <c r="E11" s="553">
        <v>22</v>
      </c>
      <c r="F11" s="553">
        <v>1.1355519999999999</v>
      </c>
      <c r="G11" s="553">
        <v>0</v>
      </c>
      <c r="H11" s="553">
        <v>0</v>
      </c>
      <c r="I11" s="553">
        <v>22</v>
      </c>
      <c r="J11" s="553">
        <v>1.1355519999999999</v>
      </c>
      <c r="K11" s="553">
        <v>0</v>
      </c>
      <c r="L11" s="553">
        <v>0</v>
      </c>
    </row>
    <row r="12" spans="1:12" s="552" customFormat="1">
      <c r="A12" s="554">
        <v>44834</v>
      </c>
      <c r="B12" s="553">
        <v>22</v>
      </c>
      <c r="C12" s="553">
        <v>0</v>
      </c>
      <c r="D12" s="553">
        <v>0</v>
      </c>
      <c r="E12" s="553">
        <v>22</v>
      </c>
      <c r="F12" s="553">
        <v>1.0988090000000001</v>
      </c>
      <c r="G12" s="553">
        <v>0</v>
      </c>
      <c r="H12" s="553">
        <v>0</v>
      </c>
      <c r="I12" s="553">
        <v>22</v>
      </c>
      <c r="J12" s="553">
        <v>1.0988090000000001</v>
      </c>
      <c r="K12" s="553">
        <v>0</v>
      </c>
      <c r="L12" s="553">
        <v>0</v>
      </c>
    </row>
    <row r="13" spans="1:12" s="552" customFormat="1">
      <c r="A13" s="554">
        <v>44865</v>
      </c>
      <c r="B13" s="553">
        <v>21</v>
      </c>
      <c r="C13" s="553">
        <v>0</v>
      </c>
      <c r="D13" s="553">
        <v>0</v>
      </c>
      <c r="E13" s="553">
        <v>21</v>
      </c>
      <c r="F13" s="553">
        <v>1.0626579999999999</v>
      </c>
      <c r="G13" s="553">
        <v>0</v>
      </c>
      <c r="H13" s="553">
        <v>0</v>
      </c>
      <c r="I13" s="553">
        <v>21</v>
      </c>
      <c r="J13" s="553">
        <v>1.0626579999999999</v>
      </c>
      <c r="K13" s="553">
        <v>1</v>
      </c>
      <c r="L13" s="553">
        <v>5.0500000000000003E-2</v>
      </c>
    </row>
    <row r="14" spans="1:12" s="531" customFormat="1"/>
    <row r="15" spans="1:12" ht="18.75">
      <c r="A15" s="1459" t="s">
        <v>518</v>
      </c>
      <c r="B15" s="1460"/>
      <c r="C15" s="1460"/>
      <c r="D15" s="1460"/>
      <c r="E15" s="1460"/>
      <c r="F15" s="1460"/>
      <c r="G15" s="1460"/>
      <c r="H15" s="1460"/>
      <c r="I15" s="1460"/>
      <c r="J15" s="1461"/>
    </row>
    <row r="16" spans="1:12" ht="31.5" customHeight="1">
      <c r="A16" s="1455" t="s">
        <v>517</v>
      </c>
      <c r="B16" s="1455" t="s">
        <v>516</v>
      </c>
      <c r="C16" s="1463" t="s">
        <v>515</v>
      </c>
      <c r="D16" s="1464"/>
      <c r="E16" s="1464"/>
      <c r="F16" s="1465"/>
      <c r="G16" s="1463" t="s">
        <v>12</v>
      </c>
      <c r="H16" s="1465"/>
      <c r="I16" s="1463" t="s">
        <v>511</v>
      </c>
      <c r="J16" s="1465"/>
    </row>
    <row r="17" spans="1:14" ht="21" customHeight="1">
      <c r="A17" s="1462"/>
      <c r="B17" s="1462"/>
      <c r="C17" s="1466" t="s">
        <v>510</v>
      </c>
      <c r="D17" s="1467"/>
      <c r="E17" s="1466" t="s">
        <v>509</v>
      </c>
      <c r="F17" s="1467"/>
      <c r="G17" s="1455" t="s">
        <v>505</v>
      </c>
      <c r="H17" s="1457" t="s">
        <v>545</v>
      </c>
      <c r="I17" s="1457" t="s">
        <v>544</v>
      </c>
      <c r="J17" s="1455" t="s">
        <v>543</v>
      </c>
    </row>
    <row r="18" spans="1:14" ht="48" customHeight="1">
      <c r="A18" s="1456"/>
      <c r="B18" s="1456"/>
      <c r="C18" s="551" t="s">
        <v>505</v>
      </c>
      <c r="D18" s="550" t="s">
        <v>542</v>
      </c>
      <c r="E18" s="551" t="s">
        <v>505</v>
      </c>
      <c r="F18" s="550" t="s">
        <v>542</v>
      </c>
      <c r="G18" s="1456"/>
      <c r="H18" s="1458"/>
      <c r="I18" s="1458"/>
      <c r="J18" s="1456"/>
      <c r="L18" s="540"/>
      <c r="M18" s="530" t="s">
        <v>77</v>
      </c>
    </row>
    <row r="19" spans="1:14">
      <c r="A19" s="549" t="s">
        <v>0</v>
      </c>
      <c r="B19" s="547">
        <v>259</v>
      </c>
      <c r="C19" s="547">
        <v>180908</v>
      </c>
      <c r="D19" s="547">
        <v>8972.9016205000025</v>
      </c>
      <c r="E19" s="547">
        <v>177981</v>
      </c>
      <c r="F19" s="547">
        <v>8499.0292884999981</v>
      </c>
      <c r="G19" s="547">
        <v>358889</v>
      </c>
      <c r="H19" s="547">
        <v>17471.930894000001</v>
      </c>
      <c r="I19" s="548">
        <v>4261</v>
      </c>
      <c r="J19" s="547">
        <v>223.7</v>
      </c>
      <c r="L19" s="540"/>
    </row>
    <row r="20" spans="1:14">
      <c r="A20" s="546" t="s">
        <v>1</v>
      </c>
      <c r="B20" s="545">
        <v>150</v>
      </c>
      <c r="C20" s="545">
        <v>136040</v>
      </c>
      <c r="D20" s="545">
        <v>7132.2056400000019</v>
      </c>
      <c r="E20" s="545">
        <v>81311</v>
      </c>
      <c r="F20" s="545">
        <v>4082.5445109999996</v>
      </c>
      <c r="G20" s="545">
        <v>217351</v>
      </c>
      <c r="H20" s="545">
        <v>11214.750151</v>
      </c>
      <c r="I20" s="545">
        <v>3711</v>
      </c>
      <c r="J20" s="545">
        <v>187.68</v>
      </c>
      <c r="L20" s="540"/>
    </row>
    <row r="21" spans="1:14">
      <c r="A21" s="544">
        <v>44681</v>
      </c>
      <c r="B21" s="542">
        <v>20</v>
      </c>
      <c r="C21" s="542">
        <v>18452</v>
      </c>
      <c r="D21" s="542">
        <v>983.8530605000002</v>
      </c>
      <c r="E21" s="542">
        <v>13152</v>
      </c>
      <c r="F21" s="542">
        <v>671.58457350000083</v>
      </c>
      <c r="G21" s="542">
        <v>31604</v>
      </c>
      <c r="H21" s="542">
        <v>1655.437634000001</v>
      </c>
      <c r="I21" s="542">
        <v>2112</v>
      </c>
      <c r="J21" s="542">
        <v>110.4</v>
      </c>
      <c r="L21" s="540"/>
    </row>
    <row r="22" spans="1:14">
      <c r="A22" s="544">
        <v>44712</v>
      </c>
      <c r="B22" s="542">
        <v>22</v>
      </c>
      <c r="C22" s="542">
        <v>19921</v>
      </c>
      <c r="D22" s="542">
        <v>1042.8045335000008</v>
      </c>
      <c r="E22" s="542">
        <v>8248</v>
      </c>
      <c r="F22" s="542">
        <v>415.58246200000031</v>
      </c>
      <c r="G22" s="542">
        <v>28169</v>
      </c>
      <c r="H22" s="542">
        <v>1458.3869955000011</v>
      </c>
      <c r="I22" s="542">
        <v>2013</v>
      </c>
      <c r="J22" s="542">
        <v>103.89</v>
      </c>
      <c r="L22" s="540"/>
    </row>
    <row r="23" spans="1:14">
      <c r="A23" s="544">
        <v>44742</v>
      </c>
      <c r="B23" s="542">
        <v>22</v>
      </c>
      <c r="C23" s="542">
        <v>17926</v>
      </c>
      <c r="D23" s="542">
        <v>940.9254404999997</v>
      </c>
      <c r="E23" s="542">
        <v>10190</v>
      </c>
      <c r="F23" s="542">
        <v>509.36946199999909</v>
      </c>
      <c r="G23" s="542">
        <v>28116</v>
      </c>
      <c r="H23" s="542">
        <v>1450.2949024999989</v>
      </c>
      <c r="I23" s="542">
        <v>1578</v>
      </c>
      <c r="J23" s="542">
        <v>82.54</v>
      </c>
      <c r="L23" s="540"/>
    </row>
    <row r="24" spans="1:14">
      <c r="A24" s="544">
        <v>44773</v>
      </c>
      <c r="B24" s="542">
        <v>21</v>
      </c>
      <c r="C24" s="542">
        <v>22414</v>
      </c>
      <c r="D24" s="542">
        <v>1176.9787090000004</v>
      </c>
      <c r="E24" s="542">
        <v>11724</v>
      </c>
      <c r="F24" s="542">
        <v>587.61081949999937</v>
      </c>
      <c r="G24" s="542">
        <v>34138</v>
      </c>
      <c r="H24" s="542">
        <v>1764.5895284999997</v>
      </c>
      <c r="I24" s="542">
        <v>4818</v>
      </c>
      <c r="J24" s="542">
        <v>249.39</v>
      </c>
      <c r="L24" s="540"/>
    </row>
    <row r="25" spans="1:14">
      <c r="A25" s="544">
        <v>44804</v>
      </c>
      <c r="B25" s="542">
        <v>22</v>
      </c>
      <c r="C25" s="542">
        <v>20108</v>
      </c>
      <c r="D25" s="542">
        <v>1063.6352920000008</v>
      </c>
      <c r="E25" s="542">
        <v>12032</v>
      </c>
      <c r="F25" s="542">
        <v>611.15837000000033</v>
      </c>
      <c r="G25" s="542">
        <v>32140</v>
      </c>
      <c r="H25" s="542">
        <v>1674.7936620000012</v>
      </c>
      <c r="I25" s="542">
        <v>3303</v>
      </c>
      <c r="J25" s="542">
        <v>170.52</v>
      </c>
      <c r="L25" s="540"/>
    </row>
    <row r="26" spans="1:14">
      <c r="A26" s="544">
        <v>44834</v>
      </c>
      <c r="B26" s="542">
        <v>22</v>
      </c>
      <c r="C26" s="542">
        <v>24705</v>
      </c>
      <c r="D26" s="542">
        <v>1271.5331860000001</v>
      </c>
      <c r="E26" s="542">
        <v>16674</v>
      </c>
      <c r="F26" s="542">
        <v>824.29028899999969</v>
      </c>
      <c r="G26" s="542">
        <v>41379</v>
      </c>
      <c r="H26" s="542">
        <v>2095.8234749999997</v>
      </c>
      <c r="I26" s="542">
        <v>4177</v>
      </c>
      <c r="J26" s="542">
        <v>210.82</v>
      </c>
      <c r="L26" s="540"/>
    </row>
    <row r="27" spans="1:14">
      <c r="A27" s="543">
        <v>44865</v>
      </c>
      <c r="B27" s="542">
        <v>21</v>
      </c>
      <c r="C27" s="542">
        <v>12514</v>
      </c>
      <c r="D27" s="542">
        <v>652.47541850000061</v>
      </c>
      <c r="E27" s="542">
        <v>9291</v>
      </c>
      <c r="F27" s="542">
        <v>462.94853500000005</v>
      </c>
      <c r="G27" s="542">
        <v>21805</v>
      </c>
      <c r="H27" s="542">
        <v>1115.4239535000006</v>
      </c>
      <c r="I27" s="542">
        <v>3711</v>
      </c>
      <c r="J27" s="542">
        <v>187.68</v>
      </c>
      <c r="L27" s="540"/>
    </row>
    <row r="28" spans="1:14">
      <c r="A28" s="539"/>
      <c r="B28" s="541"/>
      <c r="C28" s="533"/>
      <c r="D28" s="533"/>
      <c r="E28" s="533"/>
      <c r="F28" s="533"/>
      <c r="G28" s="541"/>
      <c r="I28" s="540"/>
      <c r="J28" s="540"/>
      <c r="K28" s="540"/>
      <c r="L28" s="540"/>
    </row>
    <row r="29" spans="1:14" s="531" customFormat="1">
      <c r="A29" s="539" t="s">
        <v>288</v>
      </c>
      <c r="B29" s="536"/>
      <c r="C29" s="536"/>
      <c r="D29" s="536"/>
      <c r="E29" s="534"/>
      <c r="F29" s="538"/>
      <c r="G29" s="534"/>
      <c r="H29" s="533"/>
      <c r="I29" s="533"/>
      <c r="J29" s="533"/>
      <c r="K29" s="533"/>
      <c r="L29" s="533"/>
      <c r="M29" s="532"/>
      <c r="N29" s="532"/>
    </row>
    <row r="30" spans="1:14" s="531" customFormat="1">
      <c r="A30" s="537" t="s">
        <v>541</v>
      </c>
      <c r="B30" s="536"/>
      <c r="C30" s="536"/>
      <c r="D30" s="536"/>
      <c r="E30" s="534"/>
      <c r="F30" s="535"/>
      <c r="G30" s="534"/>
      <c r="H30" s="533"/>
      <c r="I30" s="533"/>
      <c r="J30" s="533"/>
      <c r="K30" s="533"/>
      <c r="L30" s="533"/>
      <c r="M30" s="532"/>
      <c r="N30" s="532"/>
    </row>
  </sheetData>
  <mergeCells count="20">
    <mergeCell ref="G17:G18"/>
    <mergeCell ref="H17:H18"/>
    <mergeCell ref="I17:I18"/>
    <mergeCell ref="J17:J18"/>
    <mergeCell ref="A15:J15"/>
    <mergeCell ref="A16:A18"/>
    <mergeCell ref="B16:B18"/>
    <mergeCell ref="C16:F16"/>
    <mergeCell ref="G16:H16"/>
    <mergeCell ref="I16:J16"/>
    <mergeCell ref="C17:D17"/>
    <mergeCell ref="E17:F17"/>
    <mergeCell ref="A2:L2"/>
    <mergeCell ref="A3:A4"/>
    <mergeCell ref="B3:B4"/>
    <mergeCell ref="C3:D3"/>
    <mergeCell ref="E3:F3"/>
    <mergeCell ref="G3:H3"/>
    <mergeCell ref="I3:J3"/>
    <mergeCell ref="K3:L3"/>
  </mergeCells>
  <printOptions horizontalCentered="1"/>
  <pageMargins left="0.7" right="0.7" top="0.75" bottom="0.75" header="0.3" footer="0.3"/>
  <pageSetup scale="7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topLeftCell="A37" workbookViewId="0">
      <selection activeCell="A13" sqref="A13:H13"/>
    </sheetView>
  </sheetViews>
  <sheetFormatPr defaultColWidth="9.140625" defaultRowHeight="15"/>
  <cols>
    <col min="1" max="1" width="11.42578125" style="485" customWidth="1"/>
    <col min="2" max="4" width="8.7109375" style="485" customWidth="1"/>
    <col min="5" max="5" width="13.28515625" style="485" customWidth="1"/>
    <col min="6" max="7" width="8.7109375" style="485" customWidth="1"/>
    <col min="8" max="8" width="14.28515625" style="518" customWidth="1"/>
    <col min="9" max="16384" width="9.140625" style="485"/>
  </cols>
  <sheetData>
    <row r="1" spans="1:10" ht="15.75">
      <c r="A1" s="580" t="s">
        <v>560</v>
      </c>
      <c r="B1" s="579"/>
      <c r="C1" s="579"/>
      <c r="D1" s="579"/>
      <c r="E1" s="579"/>
      <c r="F1" s="579"/>
      <c r="G1" s="579"/>
      <c r="H1" s="578"/>
    </row>
    <row r="2" spans="1:10" ht="66" customHeight="1">
      <c r="A2" s="577" t="s">
        <v>559</v>
      </c>
      <c r="B2" s="576" t="s">
        <v>558</v>
      </c>
      <c r="C2" s="576" t="s">
        <v>557</v>
      </c>
      <c r="D2" s="576" t="s">
        <v>556</v>
      </c>
      <c r="E2" s="576" t="s">
        <v>555</v>
      </c>
      <c r="F2" s="576" t="s">
        <v>554</v>
      </c>
      <c r="G2" s="576" t="s">
        <v>368</v>
      </c>
      <c r="H2" s="576" t="s">
        <v>553</v>
      </c>
    </row>
    <row r="3" spans="1:10" ht="15.75">
      <c r="A3" s="1470" t="s">
        <v>256</v>
      </c>
      <c r="B3" s="1471"/>
      <c r="C3" s="1471"/>
      <c r="D3" s="1471"/>
      <c r="E3" s="1471"/>
      <c r="F3" s="1471"/>
      <c r="G3" s="1471"/>
      <c r="H3" s="1471"/>
    </row>
    <row r="4" spans="1:10" ht="15.75">
      <c r="A4" s="569" t="s">
        <v>0</v>
      </c>
      <c r="B4" s="570">
        <v>7.7809027818928199E-4</v>
      </c>
      <c r="C4" s="570">
        <v>3.2785843350550654</v>
      </c>
      <c r="D4" s="570">
        <v>39.966331966478108</v>
      </c>
      <c r="E4" s="570">
        <v>9.1303365639291659E-2</v>
      </c>
      <c r="F4" s="568">
        <v>0</v>
      </c>
      <c r="G4" s="570">
        <v>56.663002925784156</v>
      </c>
      <c r="H4" s="570">
        <v>17563514.710000001</v>
      </c>
    </row>
    <row r="5" spans="1:10" ht="15.75">
      <c r="A5" s="569" t="s">
        <v>1</v>
      </c>
      <c r="B5" s="570">
        <v>1.0140504759981981E-4</v>
      </c>
      <c r="C5" s="570">
        <v>2.3790684088781919</v>
      </c>
      <c r="D5" s="570">
        <v>48.251415693397398</v>
      </c>
      <c r="E5" s="570">
        <v>0.102814177606794</v>
      </c>
      <c r="F5" s="568">
        <v>0</v>
      </c>
      <c r="G5" s="570">
        <v>49.266597923901841</v>
      </c>
      <c r="H5" s="567">
        <v>15237146.159999993</v>
      </c>
    </row>
    <row r="6" spans="1:10" s="518" customFormat="1" ht="15.75">
      <c r="A6" s="566">
        <v>44681</v>
      </c>
      <c r="B6" s="573">
        <v>3.7671443974820746E-5</v>
      </c>
      <c r="C6" s="573">
        <v>2.3784410296582688</v>
      </c>
      <c r="D6" s="573">
        <v>46.647891617629227</v>
      </c>
      <c r="E6" s="573">
        <v>6.1946204920881417E-2</v>
      </c>
      <c r="F6" s="574">
        <v>0</v>
      </c>
      <c r="G6" s="573">
        <v>50.911665238585122</v>
      </c>
      <c r="H6" s="573">
        <v>1672354.2649999992</v>
      </c>
    </row>
    <row r="7" spans="1:10" s="518" customFormat="1" ht="15.75">
      <c r="A7" s="566">
        <v>44712</v>
      </c>
      <c r="B7" s="573">
        <v>2.4423829895270526E-5</v>
      </c>
      <c r="C7" s="573">
        <v>2.3207350164357625</v>
      </c>
      <c r="D7" s="573">
        <v>49.454459667693264</v>
      </c>
      <c r="E7" s="573">
        <v>0.11039265814788586</v>
      </c>
      <c r="F7" s="574">
        <v>0</v>
      </c>
      <c r="G7" s="573">
        <v>48.114386198574095</v>
      </c>
      <c r="H7" s="573">
        <v>1965293.7399999991</v>
      </c>
    </row>
    <row r="8" spans="1:10" s="518" customFormat="1" ht="15.75">
      <c r="A8" s="566">
        <v>44742</v>
      </c>
      <c r="B8" s="573">
        <v>1.0987052952340549E-4</v>
      </c>
      <c r="C8" s="573">
        <v>2.3251971817731465</v>
      </c>
      <c r="D8" s="573">
        <v>48.825573368912238</v>
      </c>
      <c r="E8" s="573">
        <v>2.6637393336017987E-2</v>
      </c>
      <c r="F8" s="574">
        <v>0</v>
      </c>
      <c r="G8" s="573">
        <v>48.822493172501922</v>
      </c>
      <c r="H8" s="573">
        <v>2093373.0549999992</v>
      </c>
    </row>
    <row r="9" spans="1:10" s="518" customFormat="1" ht="15.75">
      <c r="A9" s="566">
        <v>44773</v>
      </c>
      <c r="B9" s="573">
        <v>3.2252608641121673E-4</v>
      </c>
      <c r="C9" s="573">
        <v>2.6881763780387975</v>
      </c>
      <c r="D9" s="573">
        <v>48.205948875373458</v>
      </c>
      <c r="E9" s="573">
        <v>0.14232826674578203</v>
      </c>
      <c r="F9" s="574">
        <v>0</v>
      </c>
      <c r="G9" s="573">
        <v>48.963221181325039</v>
      </c>
      <c r="H9" s="573">
        <v>2164166.0300000003</v>
      </c>
    </row>
    <row r="10" spans="1:10" s="518" customFormat="1" ht="15.75">
      <c r="A10" s="566">
        <v>44804</v>
      </c>
      <c r="B10" s="573">
        <v>3.2252608641121673E-4</v>
      </c>
      <c r="C10" s="573">
        <v>2.1916907758413031</v>
      </c>
      <c r="D10" s="573">
        <v>47.916982412221955</v>
      </c>
      <c r="E10" s="573">
        <v>0.15700865803397818</v>
      </c>
      <c r="F10" s="574">
        <v>0</v>
      </c>
      <c r="G10" s="573">
        <v>49.734315176257994</v>
      </c>
      <c r="H10" s="573">
        <v>2350851.25</v>
      </c>
    </row>
    <row r="11" spans="1:10" s="518" customFormat="1" ht="15.75">
      <c r="A11" s="566">
        <v>44834</v>
      </c>
      <c r="B11" s="573">
        <v>0</v>
      </c>
      <c r="C11" s="573">
        <v>2.3023922654735665</v>
      </c>
      <c r="D11" s="573">
        <v>48.450384304270678</v>
      </c>
      <c r="E11" s="573">
        <v>0.16394511293954303</v>
      </c>
      <c r="F11" s="574">
        <v>0</v>
      </c>
      <c r="G11" s="573">
        <v>49.08327382926592</v>
      </c>
      <c r="H11" s="573">
        <v>2673766.7999999984</v>
      </c>
    </row>
    <row r="12" spans="1:10" s="518" customFormat="1" ht="15.75">
      <c r="A12" s="566">
        <v>44865</v>
      </c>
      <c r="B12" s="573">
        <v>1.6398104410200291E-5</v>
      </c>
      <c r="C12" s="573">
        <v>2.1192621015270361</v>
      </c>
      <c r="D12" s="573">
        <v>47.824680978546731</v>
      </c>
      <c r="E12" s="573">
        <v>0.1338439173704353</v>
      </c>
      <c r="F12" s="574">
        <v>0</v>
      </c>
      <c r="G12" s="573">
        <v>49.922200488213036</v>
      </c>
      <c r="H12" s="573">
        <v>2317341.0199999972</v>
      </c>
    </row>
    <row r="13" spans="1:10" ht="15.75">
      <c r="A13" s="1470" t="s">
        <v>257</v>
      </c>
      <c r="B13" s="1471"/>
      <c r="C13" s="1471"/>
      <c r="D13" s="1471"/>
      <c r="E13" s="1471"/>
      <c r="F13" s="1471"/>
      <c r="G13" s="1471"/>
      <c r="H13" s="1471"/>
    </row>
    <row r="14" spans="1:10" s="521" customFormat="1" ht="15.75">
      <c r="A14" s="569" t="s">
        <v>0</v>
      </c>
      <c r="B14" s="571">
        <v>0.06</v>
      </c>
      <c r="C14" s="570">
        <v>5.5</v>
      </c>
      <c r="D14" s="567">
        <v>40.64</v>
      </c>
      <c r="E14" s="571">
        <v>1</v>
      </c>
      <c r="F14" s="571">
        <v>0</v>
      </c>
      <c r="G14" s="567">
        <v>52.8</v>
      </c>
      <c r="H14" s="567">
        <v>456698.55240749993</v>
      </c>
      <c r="J14" s="521" t="s">
        <v>77</v>
      </c>
    </row>
    <row r="15" spans="1:10" s="521" customFormat="1" ht="15.75">
      <c r="A15" s="569" t="s">
        <v>1</v>
      </c>
      <c r="B15" s="571">
        <v>1.8695898005451413E-3</v>
      </c>
      <c r="C15" s="570">
        <v>3.38</v>
      </c>
      <c r="D15" s="567">
        <v>40.35</v>
      </c>
      <c r="E15" s="571">
        <v>1.957677642308633E-2</v>
      </c>
      <c r="F15" s="571">
        <v>0</v>
      </c>
      <c r="G15" s="567">
        <v>56.25</v>
      </c>
      <c r="H15" s="567">
        <v>113465.23685</v>
      </c>
      <c r="J15" s="521" t="s">
        <v>77</v>
      </c>
    </row>
    <row r="16" spans="1:10" s="572" customFormat="1" ht="15.75">
      <c r="A16" s="566">
        <v>44681</v>
      </c>
      <c r="B16" s="575">
        <v>3.6287963618473E-5</v>
      </c>
      <c r="C16" s="575">
        <v>3.87</v>
      </c>
      <c r="D16" s="573">
        <v>40.85</v>
      </c>
      <c r="E16" s="565">
        <v>0.01</v>
      </c>
      <c r="F16" s="574">
        <v>0</v>
      </c>
      <c r="G16" s="573">
        <v>55.27</v>
      </c>
      <c r="H16" s="573">
        <v>23194.030755</v>
      </c>
    </row>
    <row r="17" spans="1:8" s="572" customFormat="1" ht="15.75">
      <c r="A17" s="566">
        <v>44712</v>
      </c>
      <c r="B17" s="575">
        <v>3.6287963618473E-5</v>
      </c>
      <c r="C17" s="575">
        <v>1.7632014410409746</v>
      </c>
      <c r="D17" s="573">
        <v>39.979999999999997</v>
      </c>
      <c r="E17" s="565">
        <v>2.451366734822882E-2</v>
      </c>
      <c r="F17" s="574"/>
      <c r="G17" s="573">
        <v>58.227339462005382</v>
      </c>
      <c r="H17" s="573">
        <v>18726.074049999999</v>
      </c>
    </row>
    <row r="18" spans="1:8" s="572" customFormat="1" ht="15.75">
      <c r="A18" s="566">
        <v>44742</v>
      </c>
      <c r="B18" s="575">
        <v>6.2465363117330686E-3</v>
      </c>
      <c r="C18" s="575">
        <v>4.5171029136323266</v>
      </c>
      <c r="D18" s="573">
        <v>39.803056256140685</v>
      </c>
      <c r="E18" s="565">
        <v>4.3562900952887895E-2</v>
      </c>
      <c r="F18" s="574">
        <v>0</v>
      </c>
      <c r="G18" s="573">
        <v>55.630031392962373</v>
      </c>
      <c r="H18" s="573">
        <v>16266.368105</v>
      </c>
    </row>
    <row r="19" spans="1:8" s="572" customFormat="1" ht="15.75">
      <c r="A19" s="566">
        <v>44773</v>
      </c>
      <c r="B19" s="575">
        <v>1.1592469632105507E-3</v>
      </c>
      <c r="C19" s="575">
        <v>3.4449700396318126</v>
      </c>
      <c r="D19" s="573">
        <v>41.13473960684815</v>
      </c>
      <c r="E19" s="565">
        <v>2.3053739122861394E-4</v>
      </c>
      <c r="F19" s="574">
        <v>0</v>
      </c>
      <c r="G19" s="573">
        <v>55.418900569165594</v>
      </c>
      <c r="H19" s="573">
        <v>16792.012900000002</v>
      </c>
    </row>
    <row r="20" spans="1:8" s="572" customFormat="1" ht="15.75">
      <c r="A20" s="566">
        <v>44804</v>
      </c>
      <c r="B20" s="575">
        <v>3.8E-3</v>
      </c>
      <c r="C20" s="575">
        <v>3.29</v>
      </c>
      <c r="D20" s="573">
        <v>39.99</v>
      </c>
      <c r="E20" s="565">
        <v>0.01</v>
      </c>
      <c r="F20" s="574">
        <v>0</v>
      </c>
      <c r="G20" s="573">
        <v>56.72</v>
      </c>
      <c r="H20" s="573">
        <v>14084.98680500001</v>
      </c>
    </row>
    <row r="21" spans="1:8" s="572" customFormat="1" ht="15.75">
      <c r="A21" s="566">
        <v>44834</v>
      </c>
      <c r="B21" s="575">
        <v>0.01</v>
      </c>
      <c r="C21" s="575">
        <v>2.84</v>
      </c>
      <c r="D21" s="573">
        <v>40.549999999999997</v>
      </c>
      <c r="E21" s="565">
        <v>2.3053739122861394E-4</v>
      </c>
      <c r="F21" s="574">
        <v>0</v>
      </c>
      <c r="G21" s="573">
        <v>56.61</v>
      </c>
      <c r="H21" s="573">
        <v>14349.23</v>
      </c>
    </row>
    <row r="22" spans="1:8" s="572" customFormat="1" ht="15.75">
      <c r="A22" s="566">
        <v>44865</v>
      </c>
      <c r="B22" s="575">
        <v>2.18E-2</v>
      </c>
      <c r="C22" s="575">
        <v>3.2435999999999998</v>
      </c>
      <c r="D22" s="573">
        <v>36.721499999999999</v>
      </c>
      <c r="E22" s="565">
        <v>2.3053739122861394E-4</v>
      </c>
      <c r="F22" s="574">
        <v>0</v>
      </c>
      <c r="G22" s="573">
        <v>60.012999999999998</v>
      </c>
      <c r="H22" s="573">
        <v>10052.534235000001</v>
      </c>
    </row>
    <row r="23" spans="1:8" ht="15.75">
      <c r="A23" s="1470" t="s">
        <v>249</v>
      </c>
      <c r="B23" s="1471"/>
      <c r="C23" s="1471"/>
      <c r="D23" s="1471"/>
      <c r="E23" s="1471"/>
      <c r="F23" s="1471"/>
      <c r="G23" s="1471"/>
      <c r="H23" s="1471"/>
    </row>
    <row r="24" spans="1:8" s="521" customFormat="1" ht="15.75">
      <c r="A24" s="569" t="s">
        <v>0</v>
      </c>
      <c r="B24" s="571">
        <v>3.3327840364141222E-2</v>
      </c>
      <c r="C24" s="570">
        <v>3.3327840364141222E-2</v>
      </c>
      <c r="D24" s="567">
        <v>2.4728300854881584E-2</v>
      </c>
      <c r="E24" s="571">
        <v>3.3327840364141222E-2</v>
      </c>
      <c r="F24" s="571">
        <v>3.3327840364141222E-2</v>
      </c>
      <c r="G24" s="567">
        <v>100</v>
      </c>
      <c r="H24" s="567">
        <v>1538149.3265452001</v>
      </c>
    </row>
    <row r="25" spans="1:8" s="521" customFormat="1" ht="15.75">
      <c r="A25" s="569" t="s">
        <v>1</v>
      </c>
      <c r="B25" s="571">
        <v>0</v>
      </c>
      <c r="C25" s="570">
        <v>0.16589888140454401</v>
      </c>
      <c r="D25" s="567">
        <v>4.9609471760166999</v>
      </c>
      <c r="E25" s="571">
        <v>0</v>
      </c>
      <c r="F25" s="571">
        <v>0</v>
      </c>
      <c r="G25" s="567">
        <v>94.873153942578796</v>
      </c>
      <c r="H25" s="567">
        <v>14734.338245499999</v>
      </c>
    </row>
    <row r="26" spans="1:8" s="572" customFormat="1" ht="15.75">
      <c r="A26" s="566">
        <v>44681</v>
      </c>
      <c r="B26" s="575">
        <v>0</v>
      </c>
      <c r="C26" s="575">
        <v>0.23677561839258771</v>
      </c>
      <c r="D26" s="573">
        <v>7.461109172420116</v>
      </c>
      <c r="E26" s="565">
        <v>0</v>
      </c>
      <c r="F26" s="574">
        <v>0</v>
      </c>
      <c r="G26" s="573">
        <v>92.302115209187292</v>
      </c>
      <c r="H26" s="573">
        <v>1760.2298025</v>
      </c>
    </row>
    <row r="27" spans="1:8" s="572" customFormat="1" ht="15.75">
      <c r="A27" s="566">
        <v>44712</v>
      </c>
      <c r="B27" s="575">
        <v>0</v>
      </c>
      <c r="C27" s="575">
        <v>0.36666819183714494</v>
      </c>
      <c r="D27" s="573">
        <v>8.6291762242896564</v>
      </c>
      <c r="E27" s="565">
        <v>0</v>
      </c>
      <c r="F27" s="574">
        <v>0</v>
      </c>
      <c r="G27" s="573">
        <v>91.004155583873199</v>
      </c>
      <c r="H27" s="573">
        <v>1418.5518039999999</v>
      </c>
    </row>
    <row r="28" spans="1:8" s="572" customFormat="1" ht="15.75">
      <c r="A28" s="566">
        <v>44742</v>
      </c>
      <c r="B28" s="575">
        <v>0</v>
      </c>
      <c r="C28" s="575">
        <v>0.11568964542142768</v>
      </c>
      <c r="D28" s="573">
        <v>3.0312569954976611</v>
      </c>
      <c r="E28" s="565">
        <v>0</v>
      </c>
      <c r="F28" s="574">
        <v>0</v>
      </c>
      <c r="G28" s="573">
        <v>96.853053359080903</v>
      </c>
      <c r="H28" s="573">
        <v>3973.8863259999998</v>
      </c>
    </row>
    <row r="29" spans="1:8" s="572" customFormat="1" ht="15.75">
      <c r="A29" s="566">
        <v>44773</v>
      </c>
      <c r="B29" s="575">
        <v>0</v>
      </c>
      <c r="C29" s="575">
        <v>7.5721157699168373E-2</v>
      </c>
      <c r="D29" s="573">
        <v>4.0997970362652643</v>
      </c>
      <c r="E29" s="565">
        <v>0</v>
      </c>
      <c r="F29" s="574">
        <v>0</v>
      </c>
      <c r="G29" s="573">
        <v>95.824481806035564</v>
      </c>
      <c r="H29" s="573">
        <v>3395.1937320000002</v>
      </c>
    </row>
    <row r="30" spans="1:8" s="572" customFormat="1" ht="15.75">
      <c r="A30" s="566">
        <v>44804</v>
      </c>
      <c r="B30" s="575">
        <v>0</v>
      </c>
      <c r="C30" s="575">
        <v>0.20815222242102405</v>
      </c>
      <c r="D30" s="573">
        <v>5.3950628197888681</v>
      </c>
      <c r="E30" s="565">
        <v>0</v>
      </c>
      <c r="F30" s="574">
        <v>0</v>
      </c>
      <c r="G30" s="573">
        <v>94.396784957790103</v>
      </c>
      <c r="H30" s="573">
        <v>2275.2195219999999</v>
      </c>
    </row>
    <row r="31" spans="1:8" s="572" customFormat="1" ht="15.75">
      <c r="A31" s="566">
        <v>44834</v>
      </c>
      <c r="B31" s="575">
        <v>0</v>
      </c>
      <c r="C31" s="575">
        <v>5.5381846412603269E-2</v>
      </c>
      <c r="D31" s="573">
        <v>9.8836908389280342</v>
      </c>
      <c r="E31" s="565">
        <v>0</v>
      </c>
      <c r="F31" s="574">
        <v>0</v>
      </c>
      <c r="G31" s="573">
        <v>90.060927314659367</v>
      </c>
      <c r="H31" s="573">
        <v>1323.5203365</v>
      </c>
    </row>
    <row r="32" spans="1:8" s="572" customFormat="1" ht="15.75">
      <c r="A32" s="566">
        <v>44865</v>
      </c>
      <c r="B32" s="575">
        <v>0</v>
      </c>
      <c r="C32" s="575">
        <v>5.5381846412603269E-2</v>
      </c>
      <c r="D32" s="573">
        <v>13.548100144448604</v>
      </c>
      <c r="E32" s="565">
        <v>0</v>
      </c>
      <c r="F32" s="574">
        <v>0</v>
      </c>
      <c r="G32" s="573">
        <v>86.451899855551389</v>
      </c>
      <c r="H32" s="573">
        <v>587.73672250000004</v>
      </c>
    </row>
    <row r="33" spans="1:10" ht="15.75">
      <c r="A33" s="1470" t="s">
        <v>250</v>
      </c>
      <c r="B33" s="1471"/>
      <c r="C33" s="1471"/>
      <c r="D33" s="1471"/>
      <c r="E33" s="1471"/>
      <c r="F33" s="1471"/>
      <c r="G33" s="1471"/>
      <c r="H33" s="1471"/>
    </row>
    <row r="34" spans="1:10" ht="15.75">
      <c r="A34" s="569" t="s">
        <v>0</v>
      </c>
      <c r="B34" s="571">
        <v>3.3327840364141222E-2</v>
      </c>
      <c r="C34" s="570">
        <v>3.2606268454867262</v>
      </c>
      <c r="D34" s="570">
        <v>76.785234692205492</v>
      </c>
      <c r="E34" s="571">
        <v>3.3327840364141222E-2</v>
      </c>
      <c r="F34" s="571">
        <v>3.3327840364141222E-2</v>
      </c>
      <c r="G34" s="570">
        <v>19.954138462307764</v>
      </c>
      <c r="H34" s="570">
        <v>19745.069091800004</v>
      </c>
      <c r="J34" s="485" t="s">
        <v>77</v>
      </c>
    </row>
    <row r="35" spans="1:10" ht="15.75">
      <c r="A35" s="569" t="s">
        <v>1</v>
      </c>
      <c r="B35" s="568">
        <v>0</v>
      </c>
      <c r="C35" s="567">
        <v>6.8303883288157108</v>
      </c>
      <c r="D35" s="567">
        <v>81.705281893640731</v>
      </c>
      <c r="E35" s="568">
        <v>0</v>
      </c>
      <c r="F35" s="568">
        <v>0</v>
      </c>
      <c r="G35" s="567">
        <v>11.464329777543574</v>
      </c>
      <c r="H35" s="567">
        <v>11222.593232000003</v>
      </c>
      <c r="J35" s="485" t="s">
        <v>77</v>
      </c>
    </row>
    <row r="36" spans="1:10" s="518" customFormat="1" ht="15.75">
      <c r="A36" s="566">
        <v>44681</v>
      </c>
      <c r="B36" s="565">
        <v>0</v>
      </c>
      <c r="C36" s="564">
        <v>6.0927758433736861</v>
      </c>
      <c r="D36" s="564">
        <v>83.683457155909934</v>
      </c>
      <c r="E36" s="565">
        <v>0</v>
      </c>
      <c r="F36" s="565">
        <v>0</v>
      </c>
      <c r="G36" s="564">
        <v>10.223767000716379</v>
      </c>
      <c r="H36" s="564">
        <v>1656.4774020000011</v>
      </c>
    </row>
    <row r="37" spans="1:10" s="518" customFormat="1" ht="15.75">
      <c r="A37" s="566">
        <v>44712</v>
      </c>
      <c r="B37" s="565">
        <v>0</v>
      </c>
      <c r="C37" s="564">
        <v>5.4617248286254645</v>
      </c>
      <c r="D37" s="564">
        <v>83.570439944044338</v>
      </c>
      <c r="E37" s="565">
        <v>0</v>
      </c>
      <c r="F37" s="565">
        <v>0</v>
      </c>
      <c r="G37" s="564">
        <v>10.967835227330172</v>
      </c>
      <c r="H37" s="564">
        <v>1459.5543075000012</v>
      </c>
    </row>
    <row r="38" spans="1:10" s="518" customFormat="1" ht="15.75">
      <c r="A38" s="566">
        <v>44742</v>
      </c>
      <c r="B38" s="565">
        <v>0</v>
      </c>
      <c r="C38" s="564">
        <v>7.7229626442067714</v>
      </c>
      <c r="D38" s="564">
        <v>80.817704146250364</v>
      </c>
      <c r="E38" s="565">
        <v>3.3327840364141222E-2</v>
      </c>
      <c r="F38" s="565">
        <v>3.3327840364141222E-2</v>
      </c>
      <c r="G38" s="564">
        <v>11.459333209542867</v>
      </c>
      <c r="H38" s="564">
        <v>1451.5145794999989</v>
      </c>
    </row>
    <row r="39" spans="1:10" s="518" customFormat="1" ht="15.75">
      <c r="A39" s="566">
        <v>44773</v>
      </c>
      <c r="B39" s="565">
        <v>0</v>
      </c>
      <c r="C39" s="564">
        <v>7.0568815982536153</v>
      </c>
      <c r="D39" s="564">
        <v>79.893322527799484</v>
      </c>
      <c r="E39" s="565">
        <v>3.3327840364141222E-2</v>
      </c>
      <c r="F39" s="565">
        <v>3.3327840364141222E-2</v>
      </c>
      <c r="G39" s="564">
        <v>13.049795873946962</v>
      </c>
      <c r="H39" s="564">
        <v>1765.7088334999996</v>
      </c>
    </row>
    <row r="40" spans="1:10" s="518" customFormat="1" ht="15.75">
      <c r="A40" s="566">
        <v>44804</v>
      </c>
      <c r="B40" s="565">
        <v>0</v>
      </c>
      <c r="C40" s="564">
        <v>7.1418706261659581</v>
      </c>
      <c r="D40" s="564">
        <v>78.286539120500123</v>
      </c>
      <c r="E40" s="565">
        <v>3.3327840364141222E-2</v>
      </c>
      <c r="F40" s="565">
        <v>3.3327840364141222E-2</v>
      </c>
      <c r="G40" s="564">
        <v>14.57159025333393</v>
      </c>
      <c r="H40" s="564">
        <v>1675.9292140000011</v>
      </c>
    </row>
    <row r="41" spans="1:10" s="518" customFormat="1" ht="15.75">
      <c r="A41" s="566">
        <v>44834</v>
      </c>
      <c r="B41" s="565">
        <v>0</v>
      </c>
      <c r="C41" s="564">
        <v>7.5061144322687694</v>
      </c>
      <c r="D41" s="564">
        <v>83.980228467340083</v>
      </c>
      <c r="E41" s="565">
        <v>0</v>
      </c>
      <c r="F41" s="565">
        <v>0</v>
      </c>
      <c r="G41" s="564">
        <v>8.513657100391125</v>
      </c>
      <c r="H41" s="564">
        <v>2096.9222839999998</v>
      </c>
    </row>
    <row r="42" spans="1:10" s="518" customFormat="1" ht="15.75">
      <c r="A42" s="566">
        <v>44865</v>
      </c>
      <c r="B42" s="565">
        <v>0</v>
      </c>
      <c r="C42" s="564">
        <v>4.475797401892982</v>
      </c>
      <c r="D42" s="564">
        <v>84.464304724893708</v>
      </c>
      <c r="E42" s="565">
        <v>0</v>
      </c>
      <c r="F42" s="565">
        <v>0</v>
      </c>
      <c r="G42" s="564">
        <v>11.059897873213325</v>
      </c>
      <c r="H42" s="564">
        <v>1116.4866115000007</v>
      </c>
    </row>
    <row r="43" spans="1:10" ht="15.75">
      <c r="A43" s="531" t="s">
        <v>288</v>
      </c>
      <c r="B43" s="531"/>
      <c r="C43" s="531"/>
      <c r="D43" s="531"/>
      <c r="E43" s="531"/>
      <c r="F43" s="531"/>
      <c r="G43" s="531"/>
      <c r="H43" s="531"/>
    </row>
    <row r="44" spans="1:10" ht="33.75" customHeight="1">
      <c r="A44" s="1468" t="s">
        <v>552</v>
      </c>
      <c r="B44" s="1468"/>
      <c r="C44" s="1468"/>
      <c r="D44" s="1468"/>
      <c r="E44" s="1468"/>
      <c r="F44" s="1468"/>
      <c r="G44" s="1468"/>
      <c r="H44" s="1468"/>
    </row>
    <row r="45" spans="1:10" ht="46.5" customHeight="1">
      <c r="A45" s="1468" t="s">
        <v>551</v>
      </c>
      <c r="B45" s="1468"/>
      <c r="C45" s="1468"/>
      <c r="D45" s="1468"/>
      <c r="E45" s="1468"/>
      <c r="F45" s="1468"/>
      <c r="G45" s="1468"/>
      <c r="H45" s="1468"/>
    </row>
    <row r="46" spans="1:10" ht="15" customHeight="1">
      <c r="A46" s="1468" t="s">
        <v>550</v>
      </c>
      <c r="B46" s="1468"/>
      <c r="C46" s="1468"/>
      <c r="D46" s="1468"/>
      <c r="E46" s="1468"/>
      <c r="F46" s="1468"/>
      <c r="G46" s="1468"/>
      <c r="H46" s="1468"/>
    </row>
    <row r="47" spans="1:10" ht="15" customHeight="1">
      <c r="A47" s="1469" t="s">
        <v>549</v>
      </c>
      <c r="B47" s="1469"/>
      <c r="C47" s="1469"/>
      <c r="D47" s="1469"/>
      <c r="E47" s="1469"/>
      <c r="F47" s="1469"/>
      <c r="G47" s="1469"/>
      <c r="H47" s="531"/>
    </row>
    <row r="48" spans="1:10" ht="15" customHeight="1"/>
  </sheetData>
  <mergeCells count="8">
    <mergeCell ref="A46:H46"/>
    <mergeCell ref="A47:G47"/>
    <mergeCell ref="A3:H3"/>
    <mergeCell ref="A13:H13"/>
    <mergeCell ref="A23:H23"/>
    <mergeCell ref="A33:H33"/>
    <mergeCell ref="A44:H44"/>
    <mergeCell ref="A45:H45"/>
  </mergeCells>
  <printOptions horizontalCentered="1"/>
  <pageMargins left="0.45" right="0.45" top="0.75" bottom="0.75" header="0.3" footer="0.3"/>
  <pageSetup paperSize="9"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Z60"/>
  <sheetViews>
    <sheetView workbookViewId="0">
      <selection activeCell="B12" sqref="B12:B17"/>
    </sheetView>
  </sheetViews>
  <sheetFormatPr defaultColWidth="9.140625" defaultRowHeight="12.75"/>
  <cols>
    <col min="1" max="1" width="14" style="581" customWidth="1"/>
    <col min="2" max="2" width="13.140625" style="581" customWidth="1"/>
    <col min="3" max="3" width="21.28515625" style="581" customWidth="1"/>
    <col min="4" max="4" width="12.140625" style="582" customWidth="1"/>
    <col min="5" max="5" width="11.28515625" style="581" customWidth="1"/>
    <col min="6" max="7" width="9.85546875" style="581" customWidth="1"/>
    <col min="8" max="8" width="9.42578125" style="581" customWidth="1"/>
    <col min="9" max="9" width="9.7109375" style="581" customWidth="1"/>
    <col min="10" max="10" width="8.7109375" style="581" customWidth="1"/>
    <col min="11" max="11" width="10.28515625" style="581" customWidth="1"/>
    <col min="12" max="13" width="8.7109375" style="581" customWidth="1"/>
    <col min="14" max="14" width="9.5703125" style="581" customWidth="1"/>
    <col min="15" max="15" width="10.140625" style="581" customWidth="1"/>
    <col min="16" max="16384" width="9.140625" style="581"/>
  </cols>
  <sheetData>
    <row r="1" spans="1:16" ht="15">
      <c r="A1" s="633" t="s">
        <v>637</v>
      </c>
      <c r="B1" s="633"/>
      <c r="C1" s="633"/>
      <c r="D1" s="634"/>
      <c r="E1" s="633"/>
      <c r="F1" s="633"/>
      <c r="G1" s="633"/>
      <c r="H1" s="633"/>
      <c r="I1" s="633"/>
      <c r="J1" s="633"/>
      <c r="K1" s="633"/>
      <c r="L1" s="633"/>
      <c r="M1" s="633"/>
      <c r="N1" s="633"/>
      <c r="O1" s="633"/>
    </row>
    <row r="2" spans="1:16" ht="29.45" customHeight="1">
      <c r="A2" s="1427" t="s">
        <v>636</v>
      </c>
      <c r="B2" s="1427" t="s">
        <v>635</v>
      </c>
      <c r="C2" s="1427" t="s">
        <v>634</v>
      </c>
      <c r="D2" s="1478" t="s">
        <v>633</v>
      </c>
      <c r="E2" s="1425" t="s">
        <v>505</v>
      </c>
      <c r="F2" s="1480"/>
      <c r="G2" s="1426"/>
      <c r="H2" s="1427" t="s">
        <v>632</v>
      </c>
      <c r="I2" s="1427"/>
      <c r="J2" s="1427"/>
      <c r="K2" s="1423" t="s">
        <v>631</v>
      </c>
      <c r="L2" s="1427" t="s">
        <v>630</v>
      </c>
      <c r="M2" s="1427"/>
      <c r="N2" s="1427" t="s">
        <v>629</v>
      </c>
      <c r="O2" s="1427"/>
    </row>
    <row r="3" spans="1:16" ht="38.25">
      <c r="A3" s="1427"/>
      <c r="B3" s="1427"/>
      <c r="C3" s="1427"/>
      <c r="D3" s="1479"/>
      <c r="E3" s="632" t="s">
        <v>1</v>
      </c>
      <c r="F3" s="632">
        <v>44805</v>
      </c>
      <c r="G3" s="632">
        <v>44835</v>
      </c>
      <c r="H3" s="632" t="s">
        <v>1</v>
      </c>
      <c r="I3" s="632">
        <v>44805</v>
      </c>
      <c r="J3" s="632">
        <v>44835</v>
      </c>
      <c r="K3" s="1424"/>
      <c r="L3" s="632">
        <v>44805</v>
      </c>
      <c r="M3" s="632">
        <v>44835</v>
      </c>
      <c r="N3" s="632" t="s">
        <v>628</v>
      </c>
      <c r="O3" s="632" t="s">
        <v>627</v>
      </c>
    </row>
    <row r="4" spans="1:16" ht="12.6" customHeight="1">
      <c r="A4" s="1472" t="s">
        <v>626</v>
      </c>
      <c r="B4" s="1472" t="s">
        <v>515</v>
      </c>
      <c r="C4" s="611" t="s">
        <v>592</v>
      </c>
      <c r="D4" s="618" t="s">
        <v>591</v>
      </c>
      <c r="E4" s="616">
        <v>1060500</v>
      </c>
      <c r="F4" s="616">
        <v>184265</v>
      </c>
      <c r="G4" s="616">
        <v>159853</v>
      </c>
      <c r="H4" s="616">
        <v>539893.96515000006</v>
      </c>
      <c r="I4" s="616">
        <v>91941.34874999999</v>
      </c>
      <c r="J4" s="616">
        <v>81241.890700000004</v>
      </c>
      <c r="K4" s="608" t="s">
        <v>588</v>
      </c>
      <c r="L4" s="626">
        <v>50194</v>
      </c>
      <c r="M4" s="626">
        <v>50322</v>
      </c>
      <c r="N4" s="615">
        <v>17320.099999999999</v>
      </c>
      <c r="O4" s="615">
        <v>8820.5650330000008</v>
      </c>
      <c r="P4" s="585"/>
    </row>
    <row r="5" spans="1:16" ht="12.6" customHeight="1">
      <c r="A5" s="1473"/>
      <c r="B5" s="1473"/>
      <c r="C5" s="611" t="s">
        <v>590</v>
      </c>
      <c r="D5" s="618" t="s">
        <v>589</v>
      </c>
      <c r="E5" s="616">
        <v>2412232</v>
      </c>
      <c r="F5" s="616">
        <v>415327</v>
      </c>
      <c r="G5" s="616">
        <v>338446</v>
      </c>
      <c r="H5" s="616">
        <v>122819.16601400007</v>
      </c>
      <c r="I5" s="616">
        <v>20713.815497999996</v>
      </c>
      <c r="J5" s="616">
        <v>17147.906650999998</v>
      </c>
      <c r="K5" s="608" t="s">
        <v>588</v>
      </c>
      <c r="L5" s="626">
        <v>50080</v>
      </c>
      <c r="M5" s="626">
        <v>50358</v>
      </c>
      <c r="N5" s="615">
        <v>22202.1</v>
      </c>
      <c r="O5" s="615">
        <v>1125.2692385</v>
      </c>
      <c r="P5" s="585"/>
    </row>
    <row r="6" spans="1:16" ht="12.6" customHeight="1">
      <c r="A6" s="1473"/>
      <c r="B6" s="1473"/>
      <c r="C6" s="611" t="s">
        <v>625</v>
      </c>
      <c r="D6" s="618" t="s">
        <v>624</v>
      </c>
      <c r="E6" s="616">
        <v>463529</v>
      </c>
      <c r="F6" s="616">
        <v>67897</v>
      </c>
      <c r="G6" s="616">
        <v>60212</v>
      </c>
      <c r="H6" s="616">
        <v>1892.2090395000005</v>
      </c>
      <c r="I6" s="616">
        <v>271.98664730000002</v>
      </c>
      <c r="J6" s="616">
        <v>244.00794259999998</v>
      </c>
      <c r="K6" s="608" t="s">
        <v>623</v>
      </c>
      <c r="L6" s="626">
        <v>40048</v>
      </c>
      <c r="M6" s="626">
        <v>40259</v>
      </c>
      <c r="N6" s="615">
        <v>5976.6</v>
      </c>
      <c r="O6" s="615">
        <v>24.211355040000001</v>
      </c>
      <c r="P6" s="585"/>
    </row>
    <row r="7" spans="1:16" ht="12.6" customHeight="1">
      <c r="A7" s="1473"/>
      <c r="B7" s="1473"/>
      <c r="C7" s="611" t="s">
        <v>622</v>
      </c>
      <c r="D7" s="618" t="s">
        <v>621</v>
      </c>
      <c r="E7" s="616">
        <v>4822573</v>
      </c>
      <c r="F7" s="616">
        <v>796362</v>
      </c>
      <c r="G7" s="616">
        <v>679658</v>
      </c>
      <c r="H7" s="616">
        <v>2448.6473974000005</v>
      </c>
      <c r="I7" s="616">
        <v>396.87574969999997</v>
      </c>
      <c r="J7" s="616">
        <v>342.57541370000007</v>
      </c>
      <c r="K7" s="608" t="s">
        <v>620</v>
      </c>
      <c r="L7" s="626">
        <v>4991</v>
      </c>
      <c r="M7" s="626">
        <v>5008</v>
      </c>
      <c r="N7" s="615">
        <v>78070.149999999994</v>
      </c>
      <c r="O7" s="615">
        <v>39.413316244999997</v>
      </c>
      <c r="P7" s="585"/>
    </row>
    <row r="8" spans="1:16" ht="12.6" customHeight="1">
      <c r="A8" s="1473"/>
      <c r="B8" s="1473"/>
      <c r="C8" s="611" t="s">
        <v>587</v>
      </c>
      <c r="D8" s="618" t="s">
        <v>586</v>
      </c>
      <c r="E8" s="616">
        <v>2728227</v>
      </c>
      <c r="F8" s="616">
        <v>484802</v>
      </c>
      <c r="G8" s="616">
        <v>433268</v>
      </c>
      <c r="H8" s="616">
        <v>482381.09415000002</v>
      </c>
      <c r="I8" s="616">
        <v>81176.372645999989</v>
      </c>
      <c r="J8" s="616">
        <v>75704.461580999996</v>
      </c>
      <c r="K8" s="608" t="s">
        <v>606</v>
      </c>
      <c r="L8" s="626">
        <v>56858</v>
      </c>
      <c r="M8" s="626">
        <v>57678</v>
      </c>
      <c r="N8" s="615">
        <v>20454.650000000001</v>
      </c>
      <c r="O8" s="615">
        <v>3561.3672861</v>
      </c>
      <c r="P8" s="585"/>
    </row>
    <row r="9" spans="1:16" ht="12.6" customHeight="1">
      <c r="A9" s="1473"/>
      <c r="B9" s="1473"/>
      <c r="C9" s="611" t="s">
        <v>585</v>
      </c>
      <c r="D9" s="618" t="s">
        <v>584</v>
      </c>
      <c r="E9" s="616">
        <v>7321494</v>
      </c>
      <c r="F9" s="616">
        <v>1246878</v>
      </c>
      <c r="G9" s="616">
        <v>1211699</v>
      </c>
      <c r="H9" s="616">
        <v>218172.89532649994</v>
      </c>
      <c r="I9" s="616">
        <v>35121.395864500009</v>
      </c>
      <c r="J9" s="616">
        <v>35557.753290999994</v>
      </c>
      <c r="K9" s="608" t="s">
        <v>606</v>
      </c>
      <c r="L9" s="626">
        <v>57274</v>
      </c>
      <c r="M9" s="626">
        <v>58111</v>
      </c>
      <c r="N9" s="615">
        <v>33441.800000000003</v>
      </c>
      <c r="O9" s="615">
        <v>978.54050425000003</v>
      </c>
      <c r="P9" s="585"/>
    </row>
    <row r="10" spans="1:16" ht="12.6" customHeight="1">
      <c r="A10" s="1473"/>
      <c r="B10" s="1473"/>
      <c r="C10" s="611" t="s">
        <v>619</v>
      </c>
      <c r="D10" s="618" t="s">
        <v>618</v>
      </c>
      <c r="E10" s="616">
        <v>30263817</v>
      </c>
      <c r="F10" s="616">
        <v>5162816</v>
      </c>
      <c r="G10" s="616">
        <v>4988493</v>
      </c>
      <c r="H10" s="616">
        <v>180974.8176594</v>
      </c>
      <c r="I10" s="616">
        <v>29175.474345899995</v>
      </c>
      <c r="J10" s="616">
        <v>29375.777771600006</v>
      </c>
      <c r="K10" s="608" t="s">
        <v>606</v>
      </c>
      <c r="L10" s="626">
        <v>57385</v>
      </c>
      <c r="M10" s="626">
        <v>58165</v>
      </c>
      <c r="N10" s="615">
        <v>146302.45000000001</v>
      </c>
      <c r="O10" s="615">
        <v>859.48483610000005</v>
      </c>
      <c r="P10" s="585"/>
    </row>
    <row r="11" spans="1:16" ht="12.6" customHeight="1">
      <c r="A11" s="1473"/>
      <c r="B11" s="1474"/>
      <c r="C11" s="605" t="s">
        <v>583</v>
      </c>
      <c r="D11" s="631"/>
      <c r="E11" s="603">
        <v>49072372</v>
      </c>
      <c r="F11" s="603">
        <v>8358347</v>
      </c>
      <c r="G11" s="603">
        <v>7871629</v>
      </c>
      <c r="H11" s="603">
        <v>1548582.7947367998</v>
      </c>
      <c r="I11" s="603">
        <v>258797.26950140001</v>
      </c>
      <c r="J11" s="603">
        <v>239614.37335089999</v>
      </c>
      <c r="K11" s="605"/>
      <c r="L11" s="614"/>
      <c r="M11" s="614"/>
      <c r="N11" s="613"/>
      <c r="O11" s="613"/>
      <c r="P11" s="585"/>
    </row>
    <row r="12" spans="1:16" ht="12.6" customHeight="1">
      <c r="A12" s="1473"/>
      <c r="B12" s="1475" t="s">
        <v>582</v>
      </c>
      <c r="C12" s="611" t="s">
        <v>617</v>
      </c>
      <c r="D12" s="610" t="s">
        <v>576</v>
      </c>
      <c r="E12" s="616">
        <v>967791</v>
      </c>
      <c r="F12" s="616">
        <v>147233</v>
      </c>
      <c r="G12" s="616">
        <v>204927</v>
      </c>
      <c r="H12" s="616">
        <v>104314.39272499998</v>
      </c>
      <c r="I12" s="616">
        <v>14523.217825</v>
      </c>
      <c r="J12" s="616">
        <v>20631.460625</v>
      </c>
      <c r="K12" s="608" t="s">
        <v>606</v>
      </c>
      <c r="L12" s="626">
        <v>191.1</v>
      </c>
      <c r="M12" s="626">
        <v>197.6</v>
      </c>
      <c r="N12" s="615">
        <v>5120.75</v>
      </c>
      <c r="O12" s="615">
        <v>515.42703874999995</v>
      </c>
      <c r="P12" s="585"/>
    </row>
    <row r="13" spans="1:16" ht="12.6" customHeight="1">
      <c r="A13" s="1473"/>
      <c r="B13" s="1476"/>
      <c r="C13" s="611" t="s">
        <v>581</v>
      </c>
      <c r="D13" s="610" t="s">
        <v>580</v>
      </c>
      <c r="E13" s="616">
        <v>1846510</v>
      </c>
      <c r="F13" s="616">
        <v>306758</v>
      </c>
      <c r="G13" s="616">
        <v>307501</v>
      </c>
      <c r="H13" s="616">
        <v>317353.38105000003</v>
      </c>
      <c r="I13" s="616">
        <v>49488.673374999991</v>
      </c>
      <c r="J13" s="616">
        <v>50170.088125000009</v>
      </c>
      <c r="K13" s="608" t="s">
        <v>606</v>
      </c>
      <c r="L13" s="626">
        <v>644.95000000000005</v>
      </c>
      <c r="M13" s="626">
        <v>647.04999999999995</v>
      </c>
      <c r="N13" s="615">
        <v>6108.85</v>
      </c>
      <c r="O13" s="615">
        <v>997.67466124999999</v>
      </c>
      <c r="P13" s="585"/>
    </row>
    <row r="14" spans="1:16" ht="12.6" customHeight="1">
      <c r="A14" s="1473"/>
      <c r="B14" s="1476"/>
      <c r="C14" s="611" t="s">
        <v>616</v>
      </c>
      <c r="D14" s="610" t="s">
        <v>576</v>
      </c>
      <c r="E14" s="616">
        <v>210482</v>
      </c>
      <c r="F14" s="616">
        <v>27927</v>
      </c>
      <c r="G14" s="616">
        <v>30329</v>
      </c>
      <c r="H14" s="616">
        <v>19010.07392499999</v>
      </c>
      <c r="I14" s="616">
        <v>2473.5007000000001</v>
      </c>
      <c r="J14" s="616">
        <v>2736.2911249999997</v>
      </c>
      <c r="K14" s="608" t="s">
        <v>606</v>
      </c>
      <c r="L14" s="626">
        <v>177.95</v>
      </c>
      <c r="M14" s="626">
        <v>178.9</v>
      </c>
      <c r="N14" s="615">
        <v>1039.2</v>
      </c>
      <c r="O14" s="615">
        <v>93.75486875</v>
      </c>
      <c r="P14" s="585"/>
    </row>
    <row r="15" spans="1:16" ht="12.6" customHeight="1">
      <c r="A15" s="1473"/>
      <c r="B15" s="1476"/>
      <c r="C15" s="611" t="s">
        <v>579</v>
      </c>
      <c r="D15" s="610" t="s">
        <v>578</v>
      </c>
      <c r="E15" s="616">
        <v>437</v>
      </c>
      <c r="F15" s="616">
        <v>47</v>
      </c>
      <c r="G15" s="616">
        <v>44</v>
      </c>
      <c r="H15" s="616">
        <v>152.65896000000004</v>
      </c>
      <c r="I15" s="616">
        <v>14.403449999999999</v>
      </c>
      <c r="J15" s="616">
        <v>12.39</v>
      </c>
      <c r="K15" s="608" t="s">
        <v>606</v>
      </c>
      <c r="L15" s="626">
        <v>1941.7</v>
      </c>
      <c r="M15" s="626">
        <v>1901.7</v>
      </c>
      <c r="N15" s="616">
        <v>36.6</v>
      </c>
      <c r="O15" s="616">
        <v>10.373664</v>
      </c>
      <c r="P15" s="585"/>
    </row>
    <row r="16" spans="1:16" ht="12.6" customHeight="1">
      <c r="A16" s="1473"/>
      <c r="B16" s="1476"/>
      <c r="C16" s="611" t="s">
        <v>577</v>
      </c>
      <c r="D16" s="610" t="s">
        <v>576</v>
      </c>
      <c r="E16" s="616">
        <v>864783</v>
      </c>
      <c r="F16" s="616">
        <v>140393</v>
      </c>
      <c r="G16" s="616">
        <v>151161</v>
      </c>
      <c r="H16" s="616">
        <v>130440.16540000003</v>
      </c>
      <c r="I16" s="616">
        <v>19622.295700000002</v>
      </c>
      <c r="J16" s="616">
        <v>20500.490900000001</v>
      </c>
      <c r="K16" s="608" t="s">
        <v>606</v>
      </c>
      <c r="L16" s="626">
        <v>271.25</v>
      </c>
      <c r="M16" s="626">
        <v>251.1</v>
      </c>
      <c r="N16" s="615">
        <v>2915</v>
      </c>
      <c r="O16" s="615">
        <v>392.56717624999999</v>
      </c>
      <c r="P16" s="585"/>
    </row>
    <row r="17" spans="1:17" ht="12.6" customHeight="1">
      <c r="A17" s="1473"/>
      <c r="B17" s="1477"/>
      <c r="C17" s="605" t="s">
        <v>574</v>
      </c>
      <c r="D17" s="604"/>
      <c r="E17" s="603">
        <v>3890003</v>
      </c>
      <c r="F17" s="603">
        <v>622358</v>
      </c>
      <c r="G17" s="603">
        <v>693962</v>
      </c>
      <c r="H17" s="603">
        <v>571270.67206000001</v>
      </c>
      <c r="I17" s="603">
        <v>86122.091049999988</v>
      </c>
      <c r="J17" s="603">
        <v>94050.720775000023</v>
      </c>
      <c r="K17" s="602"/>
      <c r="L17" s="614"/>
      <c r="M17" s="614"/>
      <c r="N17" s="613"/>
      <c r="O17" s="613"/>
      <c r="P17" s="585"/>
    </row>
    <row r="18" spans="1:17" ht="12.6" customHeight="1">
      <c r="A18" s="1473"/>
      <c r="B18" s="1475" t="s">
        <v>615</v>
      </c>
      <c r="C18" s="611" t="s">
        <v>614</v>
      </c>
      <c r="D18" s="618" t="s">
        <v>613</v>
      </c>
      <c r="E18" s="629">
        <v>139223</v>
      </c>
      <c r="F18" s="629">
        <v>9176</v>
      </c>
      <c r="G18" s="629">
        <v>11446</v>
      </c>
      <c r="H18" s="629">
        <v>14910.838899999993</v>
      </c>
      <c r="I18" s="629">
        <v>759.68220000000008</v>
      </c>
      <c r="J18" s="629">
        <v>887.33399999999995</v>
      </c>
      <c r="K18" s="608" t="s">
        <v>612</v>
      </c>
      <c r="L18" s="626">
        <v>31050</v>
      </c>
      <c r="M18" s="626">
        <v>28600</v>
      </c>
      <c r="N18" s="615">
        <v>3094.1</v>
      </c>
      <c r="O18" s="615">
        <v>233.57703125</v>
      </c>
      <c r="P18" s="585"/>
    </row>
    <row r="19" spans="1:17" ht="12.6" customHeight="1">
      <c r="A19" s="1473"/>
      <c r="B19" s="1476"/>
      <c r="C19" s="611" t="s">
        <v>611</v>
      </c>
      <c r="D19" s="618" t="s">
        <v>610</v>
      </c>
      <c r="E19" s="617">
        <v>0</v>
      </c>
      <c r="F19" s="617">
        <v>0</v>
      </c>
      <c r="G19" s="617" t="s">
        <v>19</v>
      </c>
      <c r="H19" s="617">
        <v>0</v>
      </c>
      <c r="I19" s="617" t="s">
        <v>19</v>
      </c>
      <c r="J19" s="617" t="s">
        <v>19</v>
      </c>
      <c r="K19" s="608" t="s">
        <v>609</v>
      </c>
      <c r="L19" s="630" t="s">
        <v>330</v>
      </c>
      <c r="M19" s="630" t="s">
        <v>330</v>
      </c>
      <c r="N19" s="615">
        <v>3.8587000000000003E-2</v>
      </c>
      <c r="O19" s="615">
        <v>3.8587000000000003E-2</v>
      </c>
      <c r="P19" s="585"/>
    </row>
    <row r="20" spans="1:17" ht="12.6" customHeight="1">
      <c r="A20" s="1473"/>
      <c r="B20" s="1476"/>
      <c r="C20" s="611" t="s">
        <v>608</v>
      </c>
      <c r="D20" s="618" t="s">
        <v>607</v>
      </c>
      <c r="E20" s="629">
        <v>55220</v>
      </c>
      <c r="F20" s="629">
        <v>7927</v>
      </c>
      <c r="G20" s="629">
        <v>5028</v>
      </c>
      <c r="H20" s="629">
        <v>2065.7351339999996</v>
      </c>
      <c r="I20" s="629">
        <v>283.25570039999997</v>
      </c>
      <c r="J20" s="629">
        <v>178.2075456</v>
      </c>
      <c r="K20" s="608" t="s">
        <v>606</v>
      </c>
      <c r="L20" s="626">
        <v>992.1</v>
      </c>
      <c r="M20" s="626">
        <v>987</v>
      </c>
      <c r="N20" s="615">
        <v>1756.8</v>
      </c>
      <c r="O20" s="615">
        <v>62.553439260000005</v>
      </c>
      <c r="P20" s="585"/>
    </row>
    <row r="21" spans="1:17" ht="12.6" customHeight="1">
      <c r="A21" s="1473"/>
      <c r="B21" s="1476"/>
      <c r="C21" s="611" t="s">
        <v>605</v>
      </c>
      <c r="D21" s="618" t="s">
        <v>604</v>
      </c>
      <c r="E21" s="629">
        <v>51</v>
      </c>
      <c r="F21" s="628">
        <v>2</v>
      </c>
      <c r="G21" s="627">
        <v>5</v>
      </c>
      <c r="H21" s="628">
        <v>2.0568499999999998</v>
      </c>
      <c r="I21" s="627">
        <v>6.6059999999999994E-2</v>
      </c>
      <c r="J21" s="627">
        <v>0.16116</v>
      </c>
      <c r="K21" s="623" t="s">
        <v>603</v>
      </c>
      <c r="L21" s="622">
        <v>1651.5</v>
      </c>
      <c r="M21" s="622">
        <v>1606.5</v>
      </c>
      <c r="N21" s="615">
        <v>1.2</v>
      </c>
      <c r="O21" s="615">
        <v>3.8587000000000003E-2</v>
      </c>
      <c r="P21" s="585"/>
    </row>
    <row r="22" spans="1:17" ht="12.6" customHeight="1">
      <c r="A22" s="1473"/>
      <c r="B22" s="1476"/>
      <c r="C22" s="611" t="s">
        <v>602</v>
      </c>
      <c r="D22" s="618" t="s">
        <v>601</v>
      </c>
      <c r="E22" s="629">
        <v>243</v>
      </c>
      <c r="F22" s="627">
        <v>0</v>
      </c>
      <c r="G22" s="627">
        <v>0</v>
      </c>
      <c r="H22" s="628">
        <v>4.1797530000000025</v>
      </c>
      <c r="I22" s="627">
        <v>0</v>
      </c>
      <c r="J22" s="627">
        <v>0</v>
      </c>
      <c r="K22" s="623" t="s">
        <v>600</v>
      </c>
      <c r="L22" s="622">
        <v>16300</v>
      </c>
      <c r="M22" s="622">
        <v>16200</v>
      </c>
      <c r="N22" s="615">
        <v>3.8587000000000003E-2</v>
      </c>
      <c r="O22" s="615">
        <v>3.8587000000000003E-2</v>
      </c>
      <c r="P22" s="585"/>
    </row>
    <row r="23" spans="1:17" ht="12.6" customHeight="1">
      <c r="A23" s="1473"/>
      <c r="B23" s="1477"/>
      <c r="C23" s="605" t="s">
        <v>599</v>
      </c>
      <c r="D23" s="604"/>
      <c r="E23" s="603">
        <v>194737</v>
      </c>
      <c r="F23" s="603">
        <v>17105</v>
      </c>
      <c r="G23" s="603">
        <v>16479</v>
      </c>
      <c r="H23" s="603">
        <v>16982.810636999995</v>
      </c>
      <c r="I23" s="603">
        <v>1043.0039604000001</v>
      </c>
      <c r="J23" s="603">
        <v>1065.7027056000002</v>
      </c>
      <c r="K23" s="602"/>
      <c r="L23" s="614"/>
      <c r="M23" s="614"/>
      <c r="N23" s="613"/>
      <c r="O23" s="613"/>
      <c r="P23" s="585"/>
    </row>
    <row r="24" spans="1:17" ht="12.6" customHeight="1">
      <c r="A24" s="1473"/>
      <c r="B24" s="1475" t="s">
        <v>513</v>
      </c>
      <c r="C24" s="611" t="s">
        <v>573</v>
      </c>
      <c r="D24" s="610" t="s">
        <v>572</v>
      </c>
      <c r="E24" s="616">
        <v>7808012</v>
      </c>
      <c r="F24" s="616">
        <v>1197841</v>
      </c>
      <c r="G24" s="616">
        <v>804273</v>
      </c>
      <c r="H24" s="616">
        <v>604512.92013000022</v>
      </c>
      <c r="I24" s="616">
        <v>81520.112789999999</v>
      </c>
      <c r="J24" s="616">
        <v>57518.969040000004</v>
      </c>
      <c r="K24" s="608" t="s">
        <v>571</v>
      </c>
      <c r="L24" s="626">
        <v>6539</v>
      </c>
      <c r="M24" s="626">
        <v>7101</v>
      </c>
      <c r="N24" s="615">
        <v>7138.8</v>
      </c>
      <c r="O24" s="615">
        <v>515.09677899999997</v>
      </c>
      <c r="P24" s="585"/>
    </row>
    <row r="25" spans="1:17" ht="12.6" customHeight="1">
      <c r="A25" s="1473"/>
      <c r="B25" s="1476"/>
      <c r="C25" s="611" t="s">
        <v>570</v>
      </c>
      <c r="D25" s="610" t="s">
        <v>569</v>
      </c>
      <c r="E25" s="616">
        <v>12322848</v>
      </c>
      <c r="F25" s="616">
        <v>1592249</v>
      </c>
      <c r="G25" s="616">
        <v>1594885</v>
      </c>
      <c r="H25" s="616">
        <v>909769.9590750006</v>
      </c>
      <c r="I25" s="616">
        <v>125611.29921249999</v>
      </c>
      <c r="J25" s="616">
        <v>102604.44336249999</v>
      </c>
      <c r="K25" s="608" t="s">
        <v>568</v>
      </c>
      <c r="L25" s="626">
        <v>560.9</v>
      </c>
      <c r="M25" s="626">
        <v>517.1</v>
      </c>
      <c r="N25" s="615">
        <v>10557.75</v>
      </c>
      <c r="O25" s="615">
        <v>666.73765875000004</v>
      </c>
      <c r="P25" s="585"/>
    </row>
    <row r="26" spans="1:17" ht="12.6" customHeight="1">
      <c r="A26" s="1473"/>
      <c r="B26" s="1477"/>
      <c r="C26" s="605" t="s">
        <v>567</v>
      </c>
      <c r="D26" s="604"/>
      <c r="E26" s="603">
        <v>20130860</v>
      </c>
      <c r="F26" s="603">
        <v>2790090</v>
      </c>
      <c r="G26" s="603">
        <v>2399158</v>
      </c>
      <c r="H26" s="603">
        <v>1514282.8792050008</v>
      </c>
      <c r="I26" s="603">
        <v>207131.41200249997</v>
      </c>
      <c r="J26" s="603">
        <v>160123.41240249999</v>
      </c>
      <c r="K26" s="602"/>
      <c r="L26" s="614"/>
      <c r="M26" s="614"/>
      <c r="N26" s="613"/>
      <c r="O26" s="613"/>
      <c r="P26" s="585"/>
    </row>
    <row r="27" spans="1:17" ht="12.6" customHeight="1">
      <c r="A27" s="1473"/>
      <c r="B27" s="1475" t="s">
        <v>598</v>
      </c>
      <c r="C27" s="611" t="s">
        <v>597</v>
      </c>
      <c r="D27" s="625">
        <v>50</v>
      </c>
      <c r="E27" s="616">
        <v>212961</v>
      </c>
      <c r="F27" s="616">
        <v>32348</v>
      </c>
      <c r="G27" s="616">
        <v>26588</v>
      </c>
      <c r="H27" s="616">
        <v>15234.715000000002</v>
      </c>
      <c r="I27" s="616">
        <v>2227.8255999999997</v>
      </c>
      <c r="J27" s="616">
        <v>1869.2653800000003</v>
      </c>
      <c r="K27" s="608" t="s">
        <v>596</v>
      </c>
      <c r="L27" s="626">
        <v>13870</v>
      </c>
      <c r="M27" s="626">
        <v>13942</v>
      </c>
      <c r="N27" s="615">
        <v>960.1</v>
      </c>
      <c r="O27" s="615">
        <v>67.553193250000007</v>
      </c>
      <c r="P27" s="621"/>
      <c r="Q27" s="585"/>
    </row>
    <row r="28" spans="1:17" ht="12.6" customHeight="1">
      <c r="A28" s="1473"/>
      <c r="B28" s="1476"/>
      <c r="C28" s="611" t="s">
        <v>522</v>
      </c>
      <c r="D28" s="625">
        <v>125</v>
      </c>
      <c r="E28" s="616">
        <v>43</v>
      </c>
      <c r="F28" s="624">
        <v>0</v>
      </c>
      <c r="G28" s="624">
        <v>0</v>
      </c>
      <c r="H28" s="624">
        <v>4.5177249999999995</v>
      </c>
      <c r="I28" s="624">
        <v>0</v>
      </c>
      <c r="J28" s="624">
        <v>0</v>
      </c>
      <c r="K28" s="623" t="s">
        <v>596</v>
      </c>
      <c r="L28" s="622">
        <v>8567</v>
      </c>
      <c r="M28" s="622">
        <v>8595</v>
      </c>
      <c r="N28" s="615">
        <v>3.8587000000000003E-2</v>
      </c>
      <c r="O28" s="615">
        <v>3.8587000000000003E-2</v>
      </c>
      <c r="P28" s="621"/>
      <c r="Q28" s="585"/>
    </row>
    <row r="29" spans="1:17" ht="12.6" customHeight="1">
      <c r="A29" s="1473"/>
      <c r="B29" s="1476"/>
      <c r="C29" s="611" t="s">
        <v>521</v>
      </c>
      <c r="D29" s="625">
        <v>50</v>
      </c>
      <c r="E29" s="616">
        <v>28</v>
      </c>
      <c r="F29" s="624">
        <v>0</v>
      </c>
      <c r="G29" s="624">
        <v>0</v>
      </c>
      <c r="H29" s="624">
        <v>3.0077500000000006</v>
      </c>
      <c r="I29" s="624">
        <v>0</v>
      </c>
      <c r="J29" s="624">
        <v>0</v>
      </c>
      <c r="K29" s="623" t="s">
        <v>596</v>
      </c>
      <c r="L29" s="622">
        <v>16376</v>
      </c>
      <c r="M29" s="622">
        <v>16012</v>
      </c>
      <c r="N29" s="615">
        <v>3.8587000000000003E-2</v>
      </c>
      <c r="O29" s="615">
        <v>3.8587000000000003E-2</v>
      </c>
      <c r="P29" s="621"/>
      <c r="Q29" s="585"/>
    </row>
    <row r="30" spans="1:17" ht="12.6" customHeight="1">
      <c r="A30" s="1473"/>
      <c r="B30" s="1477"/>
      <c r="C30" s="605" t="s">
        <v>595</v>
      </c>
      <c r="D30" s="602"/>
      <c r="E30" s="603">
        <v>213032</v>
      </c>
      <c r="F30" s="603">
        <v>32348</v>
      </c>
      <c r="G30" s="603">
        <v>26588</v>
      </c>
      <c r="H30" s="603">
        <v>15242.240475000002</v>
      </c>
      <c r="I30" s="603">
        <v>2227.8255999999997</v>
      </c>
      <c r="J30" s="603">
        <v>1869.2653800000003</v>
      </c>
      <c r="K30" s="602"/>
      <c r="L30" s="614"/>
      <c r="M30" s="614"/>
      <c r="N30" s="613"/>
      <c r="O30" s="613"/>
      <c r="P30" s="621"/>
    </row>
    <row r="31" spans="1:17" ht="12.6" customHeight="1">
      <c r="A31" s="1474"/>
      <c r="B31" s="599" t="s">
        <v>594</v>
      </c>
      <c r="C31" s="599" t="s">
        <v>594</v>
      </c>
      <c r="D31" s="598"/>
      <c r="E31" s="597">
        <v>73501004</v>
      </c>
      <c r="F31" s="597">
        <v>11820248</v>
      </c>
      <c r="G31" s="597">
        <v>11007816</v>
      </c>
      <c r="H31" s="597">
        <v>3666361.3971138</v>
      </c>
      <c r="I31" s="597">
        <v>555321.60211429989</v>
      </c>
      <c r="J31" s="597">
        <v>496723.47461400001</v>
      </c>
      <c r="K31" s="596"/>
      <c r="L31" s="620"/>
      <c r="M31" s="620"/>
      <c r="N31" s="619"/>
      <c r="O31" s="619"/>
      <c r="P31" s="585"/>
    </row>
    <row r="32" spans="1:17" ht="12.6" customHeight="1">
      <c r="A32" s="1475" t="s">
        <v>593</v>
      </c>
      <c r="B32" s="1472" t="s">
        <v>515</v>
      </c>
      <c r="C32" s="611" t="s">
        <v>592</v>
      </c>
      <c r="D32" s="618" t="s">
        <v>591</v>
      </c>
      <c r="E32" s="609">
        <v>307493</v>
      </c>
      <c r="F32" s="609">
        <v>73267</v>
      </c>
      <c r="G32" s="609">
        <v>33055</v>
      </c>
      <c r="H32" s="609">
        <v>158116.44171000004</v>
      </c>
      <c r="I32" s="609">
        <v>37184.202959999995</v>
      </c>
      <c r="J32" s="609">
        <v>17102.520970000001</v>
      </c>
      <c r="K32" s="608" t="s">
        <v>588</v>
      </c>
      <c r="L32" s="607" t="s">
        <v>330</v>
      </c>
      <c r="M32" s="607" t="s">
        <v>330</v>
      </c>
      <c r="N32" s="615">
        <v>3771.7</v>
      </c>
      <c r="O32" s="615">
        <v>1970.5683207500001</v>
      </c>
      <c r="P32" s="585"/>
    </row>
    <row r="33" spans="1:16" ht="12.6" customHeight="1">
      <c r="A33" s="1476"/>
      <c r="B33" s="1473"/>
      <c r="C33" s="611" t="s">
        <v>590</v>
      </c>
      <c r="D33" s="618" t="s">
        <v>589</v>
      </c>
      <c r="E33" s="609">
        <v>205780</v>
      </c>
      <c r="F33" s="609">
        <v>42077</v>
      </c>
      <c r="G33" s="609">
        <v>57444</v>
      </c>
      <c r="H33" s="609">
        <v>10618.068693999998</v>
      </c>
      <c r="I33" s="609">
        <v>2163.9651030000005</v>
      </c>
      <c r="J33" s="609">
        <v>2946.8537685000001</v>
      </c>
      <c r="K33" s="608" t="s">
        <v>588</v>
      </c>
      <c r="L33" s="607" t="s">
        <v>330</v>
      </c>
      <c r="M33" s="607" t="s">
        <v>330</v>
      </c>
      <c r="N33" s="615">
        <v>2722.85</v>
      </c>
      <c r="O33" s="615">
        <v>139.261440325</v>
      </c>
      <c r="P33" s="585"/>
    </row>
    <row r="34" spans="1:16" ht="12.6" customHeight="1">
      <c r="A34" s="1476"/>
      <c r="B34" s="1473"/>
      <c r="C34" s="611" t="s">
        <v>587</v>
      </c>
      <c r="D34" s="618" t="s">
        <v>586</v>
      </c>
      <c r="E34" s="609">
        <v>184816</v>
      </c>
      <c r="F34" s="609">
        <v>23398</v>
      </c>
      <c r="G34" s="609">
        <v>39758</v>
      </c>
      <c r="H34" s="609">
        <v>33534.107608500002</v>
      </c>
      <c r="I34" s="609">
        <v>4058.509317</v>
      </c>
      <c r="J34" s="609">
        <v>7129.1213760000001</v>
      </c>
      <c r="K34" s="608" t="s">
        <v>575</v>
      </c>
      <c r="L34" s="607" t="s">
        <v>330</v>
      </c>
      <c r="M34" s="607" t="s">
        <v>330</v>
      </c>
      <c r="N34" s="615">
        <v>4569.1000000000004</v>
      </c>
      <c r="O34" s="615">
        <v>819.81662092500005</v>
      </c>
      <c r="P34" s="585"/>
    </row>
    <row r="35" spans="1:16" ht="12.6" customHeight="1">
      <c r="A35" s="1476"/>
      <c r="B35" s="1473"/>
      <c r="C35" s="611" t="s">
        <v>585</v>
      </c>
      <c r="D35" s="618" t="s">
        <v>584</v>
      </c>
      <c r="E35" s="609">
        <v>151349</v>
      </c>
      <c r="F35" s="609">
        <v>20438</v>
      </c>
      <c r="G35" s="609">
        <v>35937</v>
      </c>
      <c r="H35" s="609">
        <v>4640.7539800000013</v>
      </c>
      <c r="I35" s="609">
        <v>595.81717300000003</v>
      </c>
      <c r="J35" s="609">
        <v>1083.9128472500001</v>
      </c>
      <c r="K35" s="608" t="s">
        <v>575</v>
      </c>
      <c r="L35" s="607" t="s">
        <v>330</v>
      </c>
      <c r="M35" s="607" t="s">
        <v>330</v>
      </c>
      <c r="N35" s="615">
        <v>4086.15</v>
      </c>
      <c r="O35" s="615">
        <v>122.89402124999999</v>
      </c>
      <c r="P35" s="585"/>
    </row>
    <row r="36" spans="1:16" ht="12.6" customHeight="1">
      <c r="A36" s="1476"/>
      <c r="B36" s="1474"/>
      <c r="C36" s="605" t="s">
        <v>583</v>
      </c>
      <c r="D36" s="604"/>
      <c r="E36" s="603">
        <v>849438</v>
      </c>
      <c r="F36" s="603">
        <v>159180</v>
      </c>
      <c r="G36" s="603">
        <v>166194</v>
      </c>
      <c r="H36" s="603">
        <v>206909.37199250003</v>
      </c>
      <c r="I36" s="603">
        <v>44002.494552999997</v>
      </c>
      <c r="J36" s="603">
        <v>28262.408961750003</v>
      </c>
      <c r="K36" s="602"/>
      <c r="L36" s="614"/>
      <c r="M36" s="614"/>
      <c r="N36" s="613"/>
      <c r="O36" s="613"/>
      <c r="P36" s="585"/>
    </row>
    <row r="37" spans="1:16" ht="12.6" customHeight="1">
      <c r="A37" s="1476"/>
      <c r="B37" s="1475" t="s">
        <v>582</v>
      </c>
      <c r="C37" s="612" t="s">
        <v>581</v>
      </c>
      <c r="D37" s="610" t="s">
        <v>580</v>
      </c>
      <c r="E37" s="616">
        <v>1283</v>
      </c>
      <c r="F37" s="616">
        <v>251</v>
      </c>
      <c r="G37" s="616">
        <v>199</v>
      </c>
      <c r="H37" s="616">
        <v>223.75761</v>
      </c>
      <c r="I37" s="616">
        <v>41.237792500000005</v>
      </c>
      <c r="J37" s="616">
        <v>32.7290025</v>
      </c>
      <c r="K37" s="608" t="s">
        <v>575</v>
      </c>
      <c r="L37" s="607" t="s">
        <v>330</v>
      </c>
      <c r="M37" s="607" t="s">
        <v>330</v>
      </c>
      <c r="N37" s="615">
        <v>43.8</v>
      </c>
      <c r="O37" s="615">
        <v>7.1041369999999997</v>
      </c>
      <c r="P37" s="585"/>
    </row>
    <row r="38" spans="1:16" ht="12.6" customHeight="1">
      <c r="A38" s="1476"/>
      <c r="B38" s="1476"/>
      <c r="C38" s="611" t="s">
        <v>579</v>
      </c>
      <c r="D38" s="610" t="s">
        <v>578</v>
      </c>
      <c r="E38" s="617">
        <v>0</v>
      </c>
      <c r="F38" s="617">
        <v>0</v>
      </c>
      <c r="G38" s="617">
        <v>0</v>
      </c>
      <c r="H38" s="617">
        <v>0</v>
      </c>
      <c r="I38" s="617">
        <v>0</v>
      </c>
      <c r="J38" s="617">
        <v>0</v>
      </c>
      <c r="K38" s="608" t="s">
        <v>575</v>
      </c>
      <c r="L38" s="607" t="s">
        <v>330</v>
      </c>
      <c r="M38" s="607" t="s">
        <v>330</v>
      </c>
      <c r="N38" s="615">
        <v>3.8587000000000003E-2</v>
      </c>
      <c r="O38" s="615">
        <v>3.8587000000000003E-2</v>
      </c>
      <c r="P38" s="585"/>
    </row>
    <row r="39" spans="1:16" ht="12.6" customHeight="1">
      <c r="A39" s="1476"/>
      <c r="B39" s="1476"/>
      <c r="C39" s="612" t="s">
        <v>577</v>
      </c>
      <c r="D39" s="610" t="s">
        <v>576</v>
      </c>
      <c r="E39" s="616">
        <v>117</v>
      </c>
      <c r="F39" s="616">
        <v>21</v>
      </c>
      <c r="G39" s="616">
        <v>6</v>
      </c>
      <c r="H39" s="616">
        <v>18.516259999999996</v>
      </c>
      <c r="I39" s="616">
        <v>3.170715</v>
      </c>
      <c r="J39" s="616">
        <v>0.83128000000000002</v>
      </c>
      <c r="K39" s="608" t="s">
        <v>575</v>
      </c>
      <c r="L39" s="607" t="s">
        <v>330</v>
      </c>
      <c r="M39" s="607" t="s">
        <v>330</v>
      </c>
      <c r="N39" s="615">
        <v>1.05</v>
      </c>
      <c r="O39" s="615">
        <v>0.1574285</v>
      </c>
      <c r="P39" s="585"/>
    </row>
    <row r="40" spans="1:16" ht="12.6" customHeight="1">
      <c r="A40" s="1476"/>
      <c r="B40" s="1477"/>
      <c r="C40" s="605" t="s">
        <v>574</v>
      </c>
      <c r="D40" s="604"/>
      <c r="E40" s="603">
        <v>1400</v>
      </c>
      <c r="F40" s="603">
        <v>272</v>
      </c>
      <c r="G40" s="603">
        <v>205</v>
      </c>
      <c r="H40" s="603">
        <v>242.27386999999999</v>
      </c>
      <c r="I40" s="603">
        <v>44.408507500000006</v>
      </c>
      <c r="J40" s="603">
        <v>33.5602825</v>
      </c>
      <c r="K40" s="602"/>
      <c r="L40" s="614"/>
      <c r="M40" s="614"/>
      <c r="N40" s="613"/>
      <c r="O40" s="613"/>
      <c r="P40" s="585"/>
    </row>
    <row r="41" spans="1:16" ht="12.6" customHeight="1">
      <c r="A41" s="1476"/>
      <c r="B41" s="1475" t="s">
        <v>513</v>
      </c>
      <c r="C41" s="612" t="s">
        <v>573</v>
      </c>
      <c r="D41" s="610" t="s">
        <v>572</v>
      </c>
      <c r="E41" s="609">
        <v>38066478</v>
      </c>
      <c r="F41" s="609">
        <v>8205202</v>
      </c>
      <c r="G41" s="609">
        <v>6853238</v>
      </c>
      <c r="H41" s="609">
        <v>2962036.8027679999</v>
      </c>
      <c r="I41" s="609">
        <v>580800.71089999995</v>
      </c>
      <c r="J41" s="609">
        <v>503139.03776500013</v>
      </c>
      <c r="K41" s="608" t="s">
        <v>571</v>
      </c>
      <c r="L41" s="607" t="s">
        <v>330</v>
      </c>
      <c r="M41" s="607" t="s">
        <v>330</v>
      </c>
      <c r="N41" s="606">
        <v>39030.449999999997</v>
      </c>
      <c r="O41" s="606">
        <v>2789.95326565</v>
      </c>
      <c r="P41" s="585"/>
    </row>
    <row r="42" spans="1:16" ht="12.6" customHeight="1">
      <c r="A42" s="1476"/>
      <c r="B42" s="1476"/>
      <c r="C42" s="611" t="s">
        <v>570</v>
      </c>
      <c r="D42" s="610" t="s">
        <v>569</v>
      </c>
      <c r="E42" s="609">
        <v>10150907</v>
      </c>
      <c r="F42" s="609">
        <v>1885795</v>
      </c>
      <c r="G42" s="609">
        <v>1946675</v>
      </c>
      <c r="H42" s="609">
        <v>783023.19667500036</v>
      </c>
      <c r="I42" s="609">
        <v>156714.14741249997</v>
      </c>
      <c r="J42" s="609">
        <v>130512.05505625</v>
      </c>
      <c r="K42" s="608" t="s">
        <v>568</v>
      </c>
      <c r="L42" s="607" t="s">
        <v>330</v>
      </c>
      <c r="M42" s="607" t="s">
        <v>330</v>
      </c>
      <c r="N42" s="606">
        <v>19707.55</v>
      </c>
      <c r="O42" s="606">
        <v>1455.3676003124999</v>
      </c>
      <c r="P42" s="585"/>
    </row>
    <row r="43" spans="1:16" s="600" customFormat="1" ht="12.6" customHeight="1">
      <c r="A43" s="1476"/>
      <c r="B43" s="1477"/>
      <c r="C43" s="605" t="s">
        <v>567</v>
      </c>
      <c r="D43" s="604"/>
      <c r="E43" s="603">
        <v>48217385</v>
      </c>
      <c r="F43" s="603">
        <v>10090997</v>
      </c>
      <c r="G43" s="603">
        <v>8799913</v>
      </c>
      <c r="H43" s="603">
        <v>3745059.9994430002</v>
      </c>
      <c r="I43" s="603">
        <v>737514.85831249994</v>
      </c>
      <c r="J43" s="603">
        <v>633651.09282125009</v>
      </c>
      <c r="K43" s="602"/>
      <c r="L43" s="601"/>
      <c r="M43" s="601"/>
      <c r="N43" s="601"/>
      <c r="O43" s="601"/>
      <c r="P43" s="585"/>
    </row>
    <row r="44" spans="1:16" ht="12.6" customHeight="1">
      <c r="A44" s="1477"/>
      <c r="B44" s="599" t="s">
        <v>566</v>
      </c>
      <c r="C44" s="599" t="s">
        <v>566</v>
      </c>
      <c r="D44" s="598"/>
      <c r="E44" s="597">
        <v>49068223</v>
      </c>
      <c r="F44" s="597">
        <v>10250449</v>
      </c>
      <c r="G44" s="597">
        <v>8966312</v>
      </c>
      <c r="H44" s="597">
        <v>3952211.6453055004</v>
      </c>
      <c r="I44" s="597">
        <v>781561.76137299999</v>
      </c>
      <c r="J44" s="597">
        <v>661947.06206550007</v>
      </c>
      <c r="K44" s="596"/>
      <c r="L44" s="595"/>
      <c r="M44" s="595"/>
      <c r="N44" s="595"/>
      <c r="O44" s="595"/>
      <c r="P44" s="585"/>
    </row>
    <row r="45" spans="1:16" s="584" customFormat="1">
      <c r="A45" s="594" t="s">
        <v>288</v>
      </c>
      <c r="B45" s="594"/>
      <c r="C45" s="592"/>
      <c r="D45" s="593"/>
      <c r="E45" s="592"/>
      <c r="F45" s="592"/>
      <c r="G45" s="592"/>
      <c r="H45" s="592"/>
      <c r="I45" s="592"/>
      <c r="J45" s="592"/>
      <c r="K45" s="592"/>
      <c r="L45" s="592"/>
      <c r="M45" s="592"/>
      <c r="N45" s="592"/>
      <c r="O45" s="592"/>
      <c r="P45" s="585"/>
    </row>
    <row r="46" spans="1:16" s="584" customFormat="1">
      <c r="A46" s="591" t="s">
        <v>565</v>
      </c>
      <c r="B46" s="588"/>
      <c r="C46" s="588"/>
      <c r="D46" s="589"/>
      <c r="E46" s="588"/>
      <c r="F46" s="588"/>
      <c r="G46" s="588"/>
      <c r="H46" s="588"/>
      <c r="I46" s="588"/>
      <c r="J46" s="588"/>
      <c r="K46" s="588"/>
      <c r="L46" s="588"/>
      <c r="M46" s="588"/>
      <c r="N46" s="588"/>
      <c r="O46" s="588"/>
      <c r="P46" s="585"/>
    </row>
    <row r="47" spans="1:16" s="584" customFormat="1">
      <c r="A47" s="588" t="s">
        <v>564</v>
      </c>
      <c r="B47" s="588"/>
      <c r="C47" s="588"/>
      <c r="D47" s="589"/>
      <c r="E47" s="588"/>
      <c r="F47" s="588"/>
      <c r="G47" s="588"/>
      <c r="H47" s="588"/>
      <c r="I47" s="588"/>
      <c r="J47" s="590"/>
      <c r="K47" s="588"/>
      <c r="L47" s="588"/>
      <c r="M47" s="588"/>
      <c r="N47" s="588"/>
      <c r="O47" s="588"/>
      <c r="P47" s="585"/>
    </row>
    <row r="48" spans="1:16" s="584" customFormat="1">
      <c r="A48" s="588" t="s">
        <v>563</v>
      </c>
      <c r="B48" s="588"/>
      <c r="C48" s="588"/>
      <c r="D48" s="589"/>
      <c r="E48" s="588"/>
      <c r="F48" s="588"/>
      <c r="G48" s="588"/>
      <c r="H48" s="588"/>
      <c r="I48" s="588"/>
      <c r="J48" s="588"/>
      <c r="K48" s="588"/>
      <c r="L48" s="588"/>
      <c r="M48" s="588"/>
      <c r="N48" s="588"/>
      <c r="O48" s="588"/>
      <c r="P48" s="585"/>
    </row>
    <row r="49" spans="1:702" s="584" customFormat="1">
      <c r="A49" s="588" t="s">
        <v>562</v>
      </c>
      <c r="B49" s="588"/>
      <c r="C49" s="588"/>
      <c r="D49" s="589"/>
      <c r="E49" s="588"/>
      <c r="F49" s="588"/>
      <c r="G49" s="588"/>
      <c r="H49" s="588"/>
      <c r="I49" s="588"/>
      <c r="J49" s="588"/>
      <c r="K49" s="588"/>
      <c r="L49" s="588"/>
      <c r="M49" s="588"/>
      <c r="N49" s="588"/>
      <c r="O49" s="588"/>
      <c r="P49" s="585"/>
    </row>
    <row r="50" spans="1:702" s="584" customFormat="1">
      <c r="A50" s="587" t="s">
        <v>561</v>
      </c>
      <c r="B50" s="587"/>
      <c r="D50" s="586"/>
      <c r="P50" s="585"/>
    </row>
    <row r="51" spans="1:702" s="583" customFormat="1">
      <c r="A51" s="581"/>
      <c r="B51" s="581"/>
      <c r="C51" s="581"/>
      <c r="D51" s="582"/>
      <c r="E51" s="581"/>
      <c r="F51" s="581"/>
      <c r="G51" s="581"/>
      <c r="H51" s="581"/>
      <c r="I51" s="581"/>
      <c r="J51" s="581"/>
      <c r="K51" s="581"/>
      <c r="L51" s="581"/>
      <c r="M51" s="581"/>
      <c r="N51" s="581"/>
      <c r="O51" s="581"/>
      <c r="P51" s="581"/>
      <c r="Q51" s="581"/>
      <c r="R51" s="581"/>
      <c r="S51" s="581"/>
      <c r="T51" s="581"/>
      <c r="U51" s="581"/>
      <c r="V51" s="581"/>
      <c r="W51" s="581"/>
      <c r="X51" s="581"/>
      <c r="Y51" s="581"/>
      <c r="Z51" s="581"/>
      <c r="AA51" s="581"/>
      <c r="AB51" s="581"/>
      <c r="AC51" s="581"/>
      <c r="AD51" s="581"/>
      <c r="AE51" s="581"/>
      <c r="AF51" s="581"/>
      <c r="AG51" s="581"/>
      <c r="AH51" s="581"/>
      <c r="AI51" s="581"/>
      <c r="AJ51" s="581"/>
      <c r="AK51" s="581"/>
      <c r="AL51" s="581"/>
      <c r="AM51" s="581"/>
      <c r="AN51" s="581"/>
      <c r="AO51" s="581"/>
      <c r="AP51" s="581"/>
      <c r="AQ51" s="581"/>
      <c r="AR51" s="581"/>
      <c r="AS51" s="581"/>
      <c r="AT51" s="581"/>
      <c r="AU51" s="581"/>
      <c r="AV51" s="581"/>
      <c r="AW51" s="581"/>
      <c r="AX51" s="581"/>
      <c r="AY51" s="581"/>
      <c r="AZ51" s="581"/>
      <c r="BA51" s="581"/>
      <c r="BB51" s="581"/>
      <c r="BC51" s="581"/>
      <c r="BD51" s="581"/>
      <c r="BE51" s="581"/>
      <c r="BF51" s="581"/>
      <c r="BG51" s="581"/>
      <c r="BH51" s="581"/>
      <c r="BI51" s="581"/>
      <c r="BJ51" s="581"/>
      <c r="BK51" s="581"/>
      <c r="BL51" s="581"/>
      <c r="BM51" s="581"/>
      <c r="BN51" s="581"/>
      <c r="BO51" s="581"/>
      <c r="BP51" s="581"/>
      <c r="BQ51" s="581"/>
      <c r="BR51" s="581"/>
      <c r="BS51" s="581"/>
      <c r="BT51" s="581"/>
      <c r="BU51" s="581"/>
      <c r="BV51" s="581"/>
      <c r="BW51" s="581"/>
      <c r="BX51" s="581"/>
      <c r="BY51" s="581"/>
      <c r="BZ51" s="581"/>
      <c r="CA51" s="581"/>
      <c r="CB51" s="581"/>
      <c r="CC51" s="581"/>
      <c r="CD51" s="581"/>
      <c r="CE51" s="581"/>
      <c r="CF51" s="581"/>
      <c r="CG51" s="581"/>
      <c r="CH51" s="581"/>
      <c r="CI51" s="581"/>
      <c r="CJ51" s="581"/>
      <c r="CK51" s="581"/>
      <c r="CL51" s="581"/>
      <c r="CM51" s="581"/>
      <c r="CN51" s="581"/>
      <c r="CO51" s="581"/>
      <c r="CP51" s="581"/>
      <c r="CQ51" s="581"/>
      <c r="CR51" s="581"/>
      <c r="CS51" s="581"/>
      <c r="CT51" s="581"/>
      <c r="CU51" s="581"/>
      <c r="CV51" s="581"/>
      <c r="CW51" s="581"/>
      <c r="CX51" s="581"/>
      <c r="CY51" s="581"/>
      <c r="CZ51" s="581"/>
      <c r="DA51" s="581"/>
      <c r="DB51" s="581"/>
      <c r="DC51" s="581"/>
      <c r="DD51" s="581"/>
      <c r="DE51" s="581"/>
      <c r="DF51" s="581"/>
      <c r="DG51" s="581"/>
      <c r="DH51" s="581"/>
      <c r="DI51" s="581"/>
      <c r="DJ51" s="581"/>
      <c r="DK51" s="581"/>
      <c r="DL51" s="581"/>
      <c r="DM51" s="581"/>
      <c r="DN51" s="581"/>
      <c r="DO51" s="581"/>
      <c r="DP51" s="581"/>
      <c r="DQ51" s="581"/>
      <c r="DR51" s="581"/>
      <c r="DS51" s="581"/>
      <c r="DT51" s="581"/>
      <c r="DU51" s="581"/>
      <c r="DV51" s="581"/>
      <c r="DW51" s="581"/>
      <c r="DX51" s="581"/>
      <c r="DY51" s="581"/>
      <c r="DZ51" s="581"/>
      <c r="EA51" s="581"/>
      <c r="EB51" s="581"/>
      <c r="EC51" s="581"/>
      <c r="ED51" s="581"/>
      <c r="EE51" s="581"/>
      <c r="EF51" s="581"/>
      <c r="EG51" s="581"/>
      <c r="EH51" s="581"/>
      <c r="EI51" s="581"/>
      <c r="EJ51" s="581"/>
      <c r="EK51" s="581"/>
      <c r="EL51" s="581"/>
      <c r="EM51" s="581"/>
      <c r="EN51" s="581"/>
      <c r="EO51" s="581"/>
      <c r="EP51" s="581"/>
      <c r="EQ51" s="581"/>
      <c r="ER51" s="581"/>
      <c r="ES51" s="581"/>
      <c r="ET51" s="581"/>
      <c r="EU51" s="581"/>
      <c r="EV51" s="581"/>
      <c r="EW51" s="581"/>
      <c r="EX51" s="581"/>
      <c r="EY51" s="581"/>
      <c r="EZ51" s="581"/>
      <c r="FA51" s="581"/>
      <c r="FB51" s="581"/>
      <c r="FC51" s="581"/>
      <c r="FD51" s="581"/>
      <c r="FE51" s="581"/>
      <c r="FF51" s="581"/>
      <c r="FG51" s="581"/>
      <c r="FH51" s="581"/>
      <c r="FI51" s="581"/>
      <c r="FJ51" s="581"/>
      <c r="FK51" s="581"/>
      <c r="FL51" s="581"/>
      <c r="FM51" s="581"/>
      <c r="FN51" s="581"/>
      <c r="FO51" s="581"/>
      <c r="FP51" s="581"/>
      <c r="FQ51" s="581"/>
      <c r="FR51" s="581"/>
      <c r="FS51" s="581"/>
      <c r="FT51" s="581"/>
      <c r="FU51" s="581"/>
      <c r="FV51" s="581"/>
      <c r="FW51" s="581"/>
      <c r="FX51" s="581"/>
      <c r="FY51" s="581"/>
      <c r="FZ51" s="581"/>
      <c r="GA51" s="581"/>
      <c r="GB51" s="581"/>
      <c r="GC51" s="581"/>
      <c r="GD51" s="581"/>
      <c r="GE51" s="581"/>
      <c r="GF51" s="581"/>
      <c r="GG51" s="581"/>
      <c r="GH51" s="581"/>
      <c r="GI51" s="581"/>
      <c r="GJ51" s="581"/>
      <c r="GK51" s="581"/>
      <c r="GL51" s="581"/>
      <c r="GM51" s="581"/>
      <c r="GN51" s="581"/>
      <c r="GO51" s="581"/>
      <c r="GP51" s="581"/>
      <c r="GQ51" s="581"/>
      <c r="GR51" s="581"/>
      <c r="GS51" s="581"/>
      <c r="GT51" s="581"/>
      <c r="GU51" s="581"/>
      <c r="GV51" s="581"/>
      <c r="GW51" s="581"/>
      <c r="GX51" s="581"/>
      <c r="GY51" s="581"/>
      <c r="GZ51" s="581"/>
      <c r="HA51" s="581"/>
      <c r="HB51" s="581"/>
      <c r="HC51" s="581"/>
      <c r="HD51" s="581"/>
      <c r="HE51" s="581"/>
      <c r="HF51" s="581"/>
      <c r="HG51" s="581"/>
      <c r="HH51" s="581"/>
      <c r="HI51" s="581"/>
      <c r="HJ51" s="581"/>
      <c r="HK51" s="581"/>
      <c r="HL51" s="581"/>
      <c r="HM51" s="581"/>
      <c r="HN51" s="581"/>
      <c r="HO51" s="581"/>
      <c r="HP51" s="581"/>
      <c r="HQ51" s="581"/>
      <c r="HR51" s="581"/>
      <c r="HS51" s="581"/>
      <c r="HT51" s="581"/>
      <c r="HU51" s="581"/>
      <c r="HV51" s="581"/>
      <c r="HW51" s="581"/>
      <c r="HX51" s="581"/>
      <c r="HY51" s="581"/>
      <c r="HZ51" s="581"/>
      <c r="IA51" s="581"/>
      <c r="IB51" s="581"/>
      <c r="IC51" s="581"/>
      <c r="ID51" s="581"/>
      <c r="IE51" s="581"/>
      <c r="IF51" s="581"/>
      <c r="IG51" s="581"/>
      <c r="IH51" s="581"/>
      <c r="II51" s="581"/>
      <c r="IJ51" s="581"/>
      <c r="IK51" s="581"/>
      <c r="IL51" s="581"/>
      <c r="IM51" s="581"/>
      <c r="IN51" s="581"/>
      <c r="IO51" s="581"/>
      <c r="IP51" s="581"/>
      <c r="IQ51" s="581"/>
      <c r="IR51" s="581"/>
      <c r="IS51" s="581"/>
      <c r="IT51" s="581"/>
      <c r="IU51" s="581"/>
      <c r="IV51" s="581"/>
      <c r="IW51" s="581"/>
      <c r="IX51" s="581"/>
      <c r="IY51" s="581"/>
      <c r="IZ51" s="581"/>
      <c r="JA51" s="581"/>
      <c r="JB51" s="581"/>
      <c r="JC51" s="581"/>
      <c r="JD51" s="581"/>
      <c r="JE51" s="581"/>
      <c r="JF51" s="581"/>
      <c r="JG51" s="581"/>
      <c r="JH51" s="581"/>
      <c r="JI51" s="581"/>
      <c r="JJ51" s="581"/>
      <c r="JK51" s="581"/>
      <c r="JL51" s="581"/>
      <c r="JM51" s="581"/>
      <c r="JN51" s="581"/>
      <c r="JO51" s="581"/>
      <c r="JP51" s="581"/>
      <c r="JQ51" s="581"/>
      <c r="JR51" s="581"/>
      <c r="JS51" s="581"/>
      <c r="JT51" s="581"/>
      <c r="JU51" s="581"/>
      <c r="JV51" s="581"/>
      <c r="JW51" s="581"/>
      <c r="JX51" s="581"/>
      <c r="JY51" s="581"/>
      <c r="JZ51" s="581"/>
      <c r="KA51" s="581"/>
      <c r="KB51" s="581"/>
      <c r="KC51" s="581"/>
      <c r="KD51" s="581"/>
      <c r="KE51" s="581"/>
      <c r="KF51" s="581"/>
      <c r="KG51" s="581"/>
      <c r="KH51" s="581"/>
      <c r="KI51" s="581"/>
      <c r="KJ51" s="581"/>
      <c r="KK51" s="581"/>
      <c r="KL51" s="581"/>
      <c r="KM51" s="581"/>
      <c r="KN51" s="581"/>
      <c r="KO51" s="581"/>
      <c r="KP51" s="581"/>
      <c r="KQ51" s="581"/>
      <c r="KR51" s="581"/>
      <c r="KS51" s="581"/>
      <c r="KT51" s="581"/>
      <c r="KU51" s="581"/>
      <c r="KV51" s="581"/>
      <c r="KW51" s="581"/>
      <c r="KX51" s="581"/>
      <c r="KY51" s="581"/>
      <c r="KZ51" s="581"/>
      <c r="LA51" s="581"/>
      <c r="LB51" s="581"/>
      <c r="LC51" s="581"/>
      <c r="LD51" s="581"/>
      <c r="LE51" s="581"/>
      <c r="LF51" s="581"/>
      <c r="LG51" s="581"/>
      <c r="LH51" s="581"/>
      <c r="LI51" s="581"/>
      <c r="LJ51" s="581"/>
      <c r="LK51" s="581"/>
      <c r="LL51" s="581"/>
      <c r="LM51" s="581"/>
      <c r="LN51" s="581"/>
      <c r="LO51" s="581"/>
      <c r="LP51" s="581"/>
      <c r="LQ51" s="581"/>
      <c r="LR51" s="581"/>
      <c r="LS51" s="581"/>
      <c r="LT51" s="581"/>
      <c r="LU51" s="581"/>
      <c r="LV51" s="581"/>
      <c r="LW51" s="581"/>
      <c r="LX51" s="581"/>
      <c r="LY51" s="581"/>
      <c r="LZ51" s="581"/>
      <c r="MA51" s="581"/>
      <c r="MB51" s="581"/>
      <c r="MC51" s="581"/>
      <c r="MD51" s="581"/>
      <c r="ME51" s="581"/>
      <c r="MF51" s="581"/>
      <c r="MG51" s="581"/>
      <c r="MH51" s="581"/>
      <c r="MI51" s="581"/>
      <c r="MJ51" s="581"/>
      <c r="MK51" s="581"/>
      <c r="ML51" s="581"/>
      <c r="MM51" s="581"/>
      <c r="MN51" s="581"/>
      <c r="MO51" s="581"/>
      <c r="MP51" s="581"/>
      <c r="MQ51" s="581"/>
      <c r="MR51" s="581"/>
      <c r="MS51" s="581"/>
      <c r="MT51" s="581"/>
      <c r="MU51" s="581"/>
      <c r="MV51" s="581"/>
      <c r="MW51" s="581"/>
      <c r="MX51" s="581"/>
      <c r="MY51" s="581"/>
      <c r="MZ51" s="581"/>
      <c r="NA51" s="581"/>
      <c r="NB51" s="581"/>
      <c r="NC51" s="581"/>
      <c r="ND51" s="581"/>
      <c r="NE51" s="581"/>
      <c r="NF51" s="581"/>
      <c r="NG51" s="581"/>
      <c r="NH51" s="581"/>
      <c r="NI51" s="581"/>
      <c r="NJ51" s="581"/>
      <c r="NK51" s="581"/>
      <c r="NL51" s="581"/>
      <c r="NM51" s="581"/>
      <c r="NN51" s="581"/>
      <c r="NO51" s="581"/>
      <c r="NP51" s="581"/>
      <c r="NQ51" s="581"/>
      <c r="NR51" s="581"/>
      <c r="NS51" s="581"/>
      <c r="NT51" s="581"/>
      <c r="NU51" s="581"/>
      <c r="NV51" s="581"/>
      <c r="NW51" s="581"/>
      <c r="NX51" s="581"/>
      <c r="NY51" s="581"/>
      <c r="NZ51" s="581"/>
      <c r="OA51" s="581"/>
      <c r="OB51" s="581"/>
      <c r="OC51" s="581"/>
      <c r="OD51" s="581"/>
      <c r="OE51" s="581"/>
      <c r="OF51" s="581"/>
      <c r="OG51" s="581"/>
      <c r="OH51" s="581"/>
      <c r="OI51" s="581"/>
      <c r="OJ51" s="581"/>
      <c r="OK51" s="581"/>
      <c r="OL51" s="581"/>
      <c r="OM51" s="581"/>
      <c r="ON51" s="581"/>
      <c r="OO51" s="581"/>
      <c r="OP51" s="581"/>
      <c r="OQ51" s="581"/>
      <c r="OR51" s="581"/>
      <c r="OS51" s="581"/>
      <c r="OT51" s="581"/>
      <c r="OU51" s="581"/>
      <c r="OV51" s="581"/>
      <c r="OW51" s="581"/>
      <c r="OX51" s="581"/>
      <c r="OY51" s="581"/>
      <c r="OZ51" s="581"/>
      <c r="PA51" s="581"/>
      <c r="PB51" s="581"/>
      <c r="PC51" s="581"/>
      <c r="PD51" s="581"/>
      <c r="PE51" s="581"/>
      <c r="PF51" s="581"/>
      <c r="PG51" s="581"/>
      <c r="PH51" s="581"/>
      <c r="PI51" s="581"/>
      <c r="PJ51" s="581"/>
      <c r="PK51" s="581"/>
      <c r="PL51" s="581"/>
      <c r="PM51" s="581"/>
      <c r="PN51" s="581"/>
      <c r="PO51" s="581"/>
      <c r="PP51" s="581"/>
      <c r="PQ51" s="581"/>
      <c r="PR51" s="581"/>
      <c r="PS51" s="581"/>
      <c r="PT51" s="581"/>
      <c r="PU51" s="581"/>
      <c r="PV51" s="581"/>
      <c r="PW51" s="581"/>
      <c r="PX51" s="581"/>
      <c r="PY51" s="581"/>
      <c r="PZ51" s="581"/>
      <c r="QA51" s="581"/>
      <c r="QB51" s="581"/>
      <c r="QC51" s="581"/>
      <c r="QD51" s="581"/>
      <c r="QE51" s="581"/>
      <c r="QF51" s="581"/>
      <c r="QG51" s="581"/>
      <c r="QH51" s="581"/>
      <c r="QI51" s="581"/>
      <c r="QJ51" s="581"/>
      <c r="QK51" s="581"/>
      <c r="QL51" s="581"/>
      <c r="QM51" s="581"/>
      <c r="QN51" s="581"/>
      <c r="QO51" s="581"/>
      <c r="QP51" s="581"/>
      <c r="QQ51" s="581"/>
      <c r="QR51" s="581"/>
      <c r="QS51" s="581"/>
      <c r="QT51" s="581"/>
      <c r="QU51" s="581"/>
      <c r="QV51" s="581"/>
      <c r="QW51" s="581"/>
      <c r="QX51" s="581"/>
      <c r="QY51" s="581"/>
      <c r="QZ51" s="581"/>
      <c r="RA51" s="581"/>
      <c r="RB51" s="581"/>
      <c r="RC51" s="581"/>
      <c r="RD51" s="581"/>
      <c r="RE51" s="581"/>
      <c r="RF51" s="581"/>
      <c r="RG51" s="581"/>
      <c r="RH51" s="581"/>
      <c r="RI51" s="581"/>
      <c r="RJ51" s="581"/>
      <c r="RK51" s="581"/>
      <c r="RL51" s="581"/>
      <c r="RM51" s="581"/>
      <c r="RN51" s="581"/>
      <c r="RO51" s="581"/>
      <c r="RP51" s="581"/>
      <c r="RQ51" s="581"/>
      <c r="RR51" s="581"/>
      <c r="RS51" s="581"/>
      <c r="RT51" s="581"/>
      <c r="RU51" s="581"/>
      <c r="RV51" s="581"/>
      <c r="RW51" s="581"/>
      <c r="RX51" s="581"/>
      <c r="RY51" s="581"/>
      <c r="RZ51" s="581"/>
      <c r="SA51" s="581"/>
      <c r="SB51" s="581"/>
      <c r="SC51" s="581"/>
      <c r="SD51" s="581"/>
      <c r="SE51" s="581"/>
      <c r="SF51" s="581"/>
      <c r="SG51" s="581"/>
      <c r="SH51" s="581"/>
      <c r="SI51" s="581"/>
      <c r="SJ51" s="581"/>
      <c r="SK51" s="581"/>
      <c r="SL51" s="581"/>
      <c r="SM51" s="581"/>
      <c r="SN51" s="581"/>
      <c r="SO51" s="581"/>
      <c r="SP51" s="581"/>
      <c r="SQ51" s="581"/>
      <c r="SR51" s="581"/>
      <c r="SS51" s="581"/>
      <c r="ST51" s="581"/>
      <c r="SU51" s="581"/>
      <c r="SV51" s="581"/>
      <c r="SW51" s="581"/>
      <c r="SX51" s="581"/>
      <c r="SY51" s="581"/>
      <c r="SZ51" s="581"/>
      <c r="TA51" s="581"/>
      <c r="TB51" s="581"/>
      <c r="TC51" s="581"/>
      <c r="TD51" s="581"/>
      <c r="TE51" s="581"/>
      <c r="TF51" s="581"/>
      <c r="TG51" s="581"/>
      <c r="TH51" s="581"/>
      <c r="TI51" s="581"/>
      <c r="TJ51" s="581"/>
      <c r="TK51" s="581"/>
      <c r="TL51" s="581"/>
      <c r="TM51" s="581"/>
      <c r="TN51" s="581"/>
      <c r="TO51" s="581"/>
      <c r="TP51" s="581"/>
      <c r="TQ51" s="581"/>
      <c r="TR51" s="581"/>
      <c r="TS51" s="581"/>
      <c r="TT51" s="581"/>
      <c r="TU51" s="581"/>
      <c r="TV51" s="581"/>
      <c r="TW51" s="581"/>
      <c r="TX51" s="581"/>
      <c r="TY51" s="581"/>
      <c r="TZ51" s="581"/>
      <c r="UA51" s="581"/>
      <c r="UB51" s="581"/>
      <c r="UC51" s="581"/>
      <c r="UD51" s="581"/>
      <c r="UE51" s="581"/>
      <c r="UF51" s="581"/>
      <c r="UG51" s="581"/>
      <c r="UH51" s="581"/>
      <c r="UI51" s="581"/>
      <c r="UJ51" s="581"/>
      <c r="UK51" s="581"/>
      <c r="UL51" s="581"/>
      <c r="UM51" s="581"/>
      <c r="UN51" s="581"/>
      <c r="UO51" s="581"/>
      <c r="UP51" s="581"/>
      <c r="UQ51" s="581"/>
      <c r="UR51" s="581"/>
      <c r="US51" s="581"/>
      <c r="UT51" s="581"/>
      <c r="UU51" s="581"/>
      <c r="UV51" s="581"/>
      <c r="UW51" s="581"/>
      <c r="UX51" s="581"/>
      <c r="UY51" s="581"/>
      <c r="UZ51" s="581"/>
      <c r="VA51" s="581"/>
      <c r="VB51" s="581"/>
      <c r="VC51" s="581"/>
      <c r="VD51" s="581"/>
      <c r="VE51" s="581"/>
      <c r="VF51" s="581"/>
      <c r="VG51" s="581"/>
      <c r="VH51" s="581"/>
      <c r="VI51" s="581"/>
      <c r="VJ51" s="581"/>
      <c r="VK51" s="581"/>
      <c r="VL51" s="581"/>
      <c r="VM51" s="581"/>
      <c r="VN51" s="581"/>
      <c r="VO51" s="581"/>
      <c r="VP51" s="581"/>
      <c r="VQ51" s="581"/>
      <c r="VR51" s="581"/>
      <c r="VS51" s="581"/>
      <c r="VT51" s="581"/>
      <c r="VU51" s="581"/>
      <c r="VV51" s="581"/>
      <c r="VW51" s="581"/>
      <c r="VX51" s="581"/>
      <c r="VY51" s="581"/>
      <c r="VZ51" s="581"/>
      <c r="WA51" s="581"/>
      <c r="WB51" s="581"/>
      <c r="WC51" s="581"/>
      <c r="WD51" s="581"/>
      <c r="WE51" s="581"/>
      <c r="WF51" s="581"/>
      <c r="WG51" s="581"/>
      <c r="WH51" s="581"/>
      <c r="WI51" s="581"/>
      <c r="WJ51" s="581"/>
      <c r="WK51" s="581"/>
      <c r="WL51" s="581"/>
      <c r="WM51" s="581"/>
      <c r="WN51" s="581"/>
      <c r="WO51" s="581"/>
      <c r="WP51" s="581"/>
      <c r="WQ51" s="581"/>
      <c r="WR51" s="581"/>
      <c r="WS51" s="581"/>
      <c r="WT51" s="581"/>
      <c r="WU51" s="581"/>
      <c r="WV51" s="581"/>
      <c r="WW51" s="581"/>
      <c r="WX51" s="581"/>
      <c r="WY51" s="581"/>
      <c r="WZ51" s="581"/>
      <c r="XA51" s="581"/>
      <c r="XB51" s="581"/>
      <c r="XC51" s="581"/>
      <c r="XD51" s="581"/>
      <c r="XE51" s="581"/>
      <c r="XF51" s="581"/>
      <c r="XG51" s="581"/>
      <c r="XH51" s="581"/>
      <c r="XI51" s="581"/>
      <c r="XJ51" s="581"/>
      <c r="XK51" s="581"/>
      <c r="XL51" s="581"/>
      <c r="XM51" s="581"/>
      <c r="XN51" s="581"/>
      <c r="XO51" s="581"/>
      <c r="XP51" s="581"/>
      <c r="XQ51" s="581"/>
      <c r="XR51" s="581"/>
      <c r="XS51" s="581"/>
      <c r="XT51" s="581"/>
      <c r="XU51" s="581"/>
      <c r="XV51" s="581"/>
      <c r="XW51" s="581"/>
      <c r="XX51" s="581"/>
      <c r="XY51" s="581"/>
      <c r="XZ51" s="581"/>
      <c r="YA51" s="581"/>
      <c r="YB51" s="581"/>
      <c r="YC51" s="581"/>
      <c r="YD51" s="581"/>
      <c r="YE51" s="581"/>
      <c r="YF51" s="581"/>
      <c r="YG51" s="581"/>
      <c r="YH51" s="581"/>
      <c r="YI51" s="581"/>
      <c r="YJ51" s="581"/>
      <c r="YK51" s="581"/>
      <c r="YL51" s="581"/>
      <c r="YM51" s="581"/>
      <c r="YN51" s="581"/>
      <c r="YO51" s="581"/>
      <c r="YP51" s="581"/>
      <c r="YQ51" s="581"/>
      <c r="YR51" s="581"/>
      <c r="YS51" s="581"/>
      <c r="YT51" s="581"/>
      <c r="YU51" s="581"/>
      <c r="YV51" s="581"/>
      <c r="YW51" s="581"/>
      <c r="YX51" s="581"/>
      <c r="YY51" s="581"/>
      <c r="YZ51" s="581"/>
      <c r="ZA51" s="581"/>
      <c r="ZB51" s="581"/>
      <c r="ZC51" s="581"/>
      <c r="ZD51" s="581"/>
      <c r="ZE51" s="581"/>
      <c r="ZF51" s="581"/>
      <c r="ZG51" s="581"/>
      <c r="ZH51" s="581"/>
      <c r="ZI51" s="581"/>
      <c r="ZJ51" s="581"/>
      <c r="ZK51" s="581"/>
      <c r="ZL51" s="581"/>
      <c r="ZM51" s="581"/>
      <c r="ZN51" s="581"/>
      <c r="ZO51" s="581"/>
      <c r="ZP51" s="581"/>
      <c r="ZQ51" s="581"/>
      <c r="ZR51" s="581"/>
      <c r="ZS51" s="581"/>
      <c r="ZT51" s="581"/>
      <c r="ZU51" s="581"/>
      <c r="ZV51" s="581"/>
      <c r="ZW51" s="581"/>
      <c r="ZX51" s="581"/>
      <c r="ZY51" s="581"/>
      <c r="ZZ51" s="581"/>
    </row>
    <row r="52" spans="1:702" s="583" customFormat="1">
      <c r="A52" s="581"/>
      <c r="B52" s="581"/>
      <c r="C52" s="581"/>
      <c r="D52" s="582"/>
      <c r="E52" s="581"/>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c r="AH52" s="581"/>
      <c r="AI52" s="581"/>
      <c r="AJ52" s="581"/>
      <c r="AK52" s="581"/>
      <c r="AL52" s="581"/>
      <c r="AM52" s="581"/>
      <c r="AN52" s="581"/>
      <c r="AO52" s="581"/>
      <c r="AP52" s="581"/>
      <c r="AQ52" s="581"/>
      <c r="AR52" s="581"/>
      <c r="AS52" s="581"/>
      <c r="AT52" s="581"/>
      <c r="AU52" s="581"/>
      <c r="AV52" s="581"/>
      <c r="AW52" s="581"/>
      <c r="AX52" s="581"/>
      <c r="AY52" s="581"/>
      <c r="AZ52" s="581"/>
      <c r="BA52" s="581"/>
      <c r="BB52" s="581"/>
      <c r="BC52" s="581"/>
      <c r="BD52" s="581"/>
      <c r="BE52" s="581"/>
      <c r="BF52" s="581"/>
      <c r="BG52" s="581"/>
      <c r="BH52" s="581"/>
      <c r="BI52" s="581"/>
      <c r="BJ52" s="581"/>
      <c r="BK52" s="581"/>
      <c r="BL52" s="581"/>
      <c r="BM52" s="581"/>
      <c r="BN52" s="581"/>
      <c r="BO52" s="581"/>
      <c r="BP52" s="581"/>
      <c r="BQ52" s="581"/>
      <c r="BR52" s="581"/>
      <c r="BS52" s="581"/>
      <c r="BT52" s="581"/>
      <c r="BU52" s="581"/>
      <c r="BV52" s="581"/>
      <c r="BW52" s="581"/>
      <c r="BX52" s="581"/>
      <c r="BY52" s="581"/>
      <c r="BZ52" s="581"/>
      <c r="CA52" s="581"/>
      <c r="CB52" s="581"/>
      <c r="CC52" s="581"/>
      <c r="CD52" s="581"/>
      <c r="CE52" s="581"/>
      <c r="CF52" s="581"/>
      <c r="CG52" s="581"/>
      <c r="CH52" s="581"/>
      <c r="CI52" s="581"/>
      <c r="CJ52" s="581"/>
      <c r="CK52" s="581"/>
      <c r="CL52" s="581"/>
      <c r="CM52" s="581"/>
      <c r="CN52" s="581"/>
      <c r="CO52" s="581"/>
      <c r="CP52" s="581"/>
      <c r="CQ52" s="581"/>
      <c r="CR52" s="581"/>
      <c r="CS52" s="581"/>
      <c r="CT52" s="581"/>
      <c r="CU52" s="581"/>
      <c r="CV52" s="581"/>
      <c r="CW52" s="581"/>
      <c r="CX52" s="581"/>
      <c r="CY52" s="581"/>
      <c r="CZ52" s="581"/>
      <c r="DA52" s="581"/>
      <c r="DB52" s="581"/>
      <c r="DC52" s="581"/>
      <c r="DD52" s="581"/>
      <c r="DE52" s="581"/>
      <c r="DF52" s="581"/>
      <c r="DG52" s="581"/>
      <c r="DH52" s="581"/>
      <c r="DI52" s="581"/>
      <c r="DJ52" s="581"/>
      <c r="DK52" s="581"/>
      <c r="DL52" s="581"/>
      <c r="DM52" s="581"/>
      <c r="DN52" s="581"/>
      <c r="DO52" s="581"/>
      <c r="DP52" s="581"/>
      <c r="DQ52" s="581"/>
      <c r="DR52" s="581"/>
      <c r="DS52" s="581"/>
      <c r="DT52" s="581"/>
      <c r="DU52" s="581"/>
      <c r="DV52" s="581"/>
      <c r="DW52" s="581"/>
      <c r="DX52" s="581"/>
      <c r="DY52" s="581"/>
      <c r="DZ52" s="581"/>
      <c r="EA52" s="581"/>
      <c r="EB52" s="581"/>
      <c r="EC52" s="581"/>
      <c r="ED52" s="581"/>
      <c r="EE52" s="581"/>
      <c r="EF52" s="581"/>
      <c r="EG52" s="581"/>
      <c r="EH52" s="581"/>
      <c r="EI52" s="581"/>
      <c r="EJ52" s="581"/>
      <c r="EK52" s="581"/>
      <c r="EL52" s="581"/>
      <c r="EM52" s="581"/>
      <c r="EN52" s="581"/>
      <c r="EO52" s="581"/>
      <c r="EP52" s="581"/>
      <c r="EQ52" s="581"/>
      <c r="ER52" s="581"/>
      <c r="ES52" s="581"/>
      <c r="ET52" s="581"/>
      <c r="EU52" s="581"/>
      <c r="EV52" s="581"/>
      <c r="EW52" s="581"/>
      <c r="EX52" s="581"/>
      <c r="EY52" s="581"/>
      <c r="EZ52" s="581"/>
      <c r="FA52" s="581"/>
      <c r="FB52" s="581"/>
      <c r="FC52" s="581"/>
      <c r="FD52" s="581"/>
      <c r="FE52" s="581"/>
      <c r="FF52" s="581"/>
      <c r="FG52" s="581"/>
      <c r="FH52" s="581"/>
      <c r="FI52" s="581"/>
      <c r="FJ52" s="581"/>
      <c r="FK52" s="581"/>
      <c r="FL52" s="581"/>
      <c r="FM52" s="581"/>
      <c r="FN52" s="581"/>
      <c r="FO52" s="581"/>
      <c r="FP52" s="581"/>
      <c r="FQ52" s="581"/>
      <c r="FR52" s="581"/>
      <c r="FS52" s="581"/>
      <c r="FT52" s="581"/>
      <c r="FU52" s="581"/>
      <c r="FV52" s="581"/>
      <c r="FW52" s="581"/>
      <c r="FX52" s="581"/>
      <c r="FY52" s="581"/>
      <c r="FZ52" s="581"/>
      <c r="GA52" s="581"/>
      <c r="GB52" s="581"/>
      <c r="GC52" s="581"/>
      <c r="GD52" s="581"/>
      <c r="GE52" s="581"/>
      <c r="GF52" s="581"/>
      <c r="GG52" s="581"/>
      <c r="GH52" s="581"/>
      <c r="GI52" s="581"/>
      <c r="GJ52" s="581"/>
      <c r="GK52" s="581"/>
      <c r="GL52" s="581"/>
      <c r="GM52" s="581"/>
      <c r="GN52" s="581"/>
      <c r="GO52" s="581"/>
      <c r="GP52" s="581"/>
      <c r="GQ52" s="581"/>
      <c r="GR52" s="581"/>
      <c r="GS52" s="581"/>
      <c r="GT52" s="581"/>
      <c r="GU52" s="581"/>
      <c r="GV52" s="581"/>
      <c r="GW52" s="581"/>
      <c r="GX52" s="581"/>
      <c r="GY52" s="581"/>
      <c r="GZ52" s="581"/>
      <c r="HA52" s="581"/>
      <c r="HB52" s="581"/>
      <c r="HC52" s="581"/>
      <c r="HD52" s="581"/>
      <c r="HE52" s="581"/>
      <c r="HF52" s="581"/>
      <c r="HG52" s="581"/>
      <c r="HH52" s="581"/>
      <c r="HI52" s="581"/>
      <c r="HJ52" s="581"/>
      <c r="HK52" s="581"/>
      <c r="HL52" s="581"/>
      <c r="HM52" s="581"/>
      <c r="HN52" s="581"/>
      <c r="HO52" s="581"/>
      <c r="HP52" s="581"/>
      <c r="HQ52" s="581"/>
      <c r="HR52" s="581"/>
      <c r="HS52" s="581"/>
      <c r="HT52" s="581"/>
      <c r="HU52" s="581"/>
      <c r="HV52" s="581"/>
      <c r="HW52" s="581"/>
      <c r="HX52" s="581"/>
      <c r="HY52" s="581"/>
      <c r="HZ52" s="581"/>
      <c r="IA52" s="581"/>
      <c r="IB52" s="581"/>
      <c r="IC52" s="581"/>
      <c r="ID52" s="581"/>
      <c r="IE52" s="581"/>
      <c r="IF52" s="581"/>
      <c r="IG52" s="581"/>
      <c r="IH52" s="581"/>
      <c r="II52" s="581"/>
      <c r="IJ52" s="581"/>
      <c r="IK52" s="581"/>
      <c r="IL52" s="581"/>
      <c r="IM52" s="581"/>
      <c r="IN52" s="581"/>
      <c r="IO52" s="581"/>
      <c r="IP52" s="581"/>
      <c r="IQ52" s="581"/>
      <c r="IR52" s="581"/>
      <c r="IS52" s="581"/>
      <c r="IT52" s="581"/>
      <c r="IU52" s="581"/>
      <c r="IV52" s="581"/>
      <c r="IW52" s="581"/>
      <c r="IX52" s="581"/>
      <c r="IY52" s="581"/>
      <c r="IZ52" s="581"/>
      <c r="JA52" s="581"/>
      <c r="JB52" s="581"/>
      <c r="JC52" s="581"/>
      <c r="JD52" s="581"/>
      <c r="JE52" s="581"/>
      <c r="JF52" s="581"/>
      <c r="JG52" s="581"/>
      <c r="JH52" s="581"/>
      <c r="JI52" s="581"/>
      <c r="JJ52" s="581"/>
      <c r="JK52" s="581"/>
      <c r="JL52" s="581"/>
      <c r="JM52" s="581"/>
      <c r="JN52" s="581"/>
      <c r="JO52" s="581"/>
      <c r="JP52" s="581"/>
      <c r="JQ52" s="581"/>
      <c r="JR52" s="581"/>
      <c r="JS52" s="581"/>
      <c r="JT52" s="581"/>
      <c r="JU52" s="581"/>
      <c r="JV52" s="581"/>
      <c r="JW52" s="581"/>
      <c r="JX52" s="581"/>
      <c r="JY52" s="581"/>
      <c r="JZ52" s="581"/>
      <c r="KA52" s="581"/>
      <c r="KB52" s="581"/>
      <c r="KC52" s="581"/>
      <c r="KD52" s="581"/>
      <c r="KE52" s="581"/>
      <c r="KF52" s="581"/>
      <c r="KG52" s="581"/>
      <c r="KH52" s="581"/>
      <c r="KI52" s="581"/>
      <c r="KJ52" s="581"/>
      <c r="KK52" s="581"/>
      <c r="KL52" s="581"/>
      <c r="KM52" s="581"/>
      <c r="KN52" s="581"/>
      <c r="KO52" s="581"/>
      <c r="KP52" s="581"/>
      <c r="KQ52" s="581"/>
      <c r="KR52" s="581"/>
      <c r="KS52" s="581"/>
      <c r="KT52" s="581"/>
      <c r="KU52" s="581"/>
      <c r="KV52" s="581"/>
      <c r="KW52" s="581"/>
      <c r="KX52" s="581"/>
      <c r="KY52" s="581"/>
      <c r="KZ52" s="581"/>
      <c r="LA52" s="581"/>
      <c r="LB52" s="581"/>
      <c r="LC52" s="581"/>
      <c r="LD52" s="581"/>
      <c r="LE52" s="581"/>
      <c r="LF52" s="581"/>
      <c r="LG52" s="581"/>
      <c r="LH52" s="581"/>
      <c r="LI52" s="581"/>
      <c r="LJ52" s="581"/>
      <c r="LK52" s="581"/>
      <c r="LL52" s="581"/>
      <c r="LM52" s="581"/>
      <c r="LN52" s="581"/>
      <c r="LO52" s="581"/>
      <c r="LP52" s="581"/>
      <c r="LQ52" s="581"/>
      <c r="LR52" s="581"/>
      <c r="LS52" s="581"/>
      <c r="LT52" s="581"/>
      <c r="LU52" s="581"/>
      <c r="LV52" s="581"/>
      <c r="LW52" s="581"/>
      <c r="LX52" s="581"/>
      <c r="LY52" s="581"/>
      <c r="LZ52" s="581"/>
      <c r="MA52" s="581"/>
      <c r="MB52" s="581"/>
      <c r="MC52" s="581"/>
      <c r="MD52" s="581"/>
      <c r="ME52" s="581"/>
      <c r="MF52" s="581"/>
      <c r="MG52" s="581"/>
      <c r="MH52" s="581"/>
      <c r="MI52" s="581"/>
      <c r="MJ52" s="581"/>
      <c r="MK52" s="581"/>
      <c r="ML52" s="581"/>
      <c r="MM52" s="581"/>
      <c r="MN52" s="581"/>
      <c r="MO52" s="581"/>
      <c r="MP52" s="581"/>
      <c r="MQ52" s="581"/>
      <c r="MR52" s="581"/>
      <c r="MS52" s="581"/>
      <c r="MT52" s="581"/>
      <c r="MU52" s="581"/>
      <c r="MV52" s="581"/>
      <c r="MW52" s="581"/>
      <c r="MX52" s="581"/>
      <c r="MY52" s="581"/>
      <c r="MZ52" s="581"/>
      <c r="NA52" s="581"/>
      <c r="NB52" s="581"/>
      <c r="NC52" s="581"/>
      <c r="ND52" s="581"/>
      <c r="NE52" s="581"/>
      <c r="NF52" s="581"/>
      <c r="NG52" s="581"/>
      <c r="NH52" s="581"/>
      <c r="NI52" s="581"/>
      <c r="NJ52" s="581"/>
      <c r="NK52" s="581"/>
      <c r="NL52" s="581"/>
      <c r="NM52" s="581"/>
      <c r="NN52" s="581"/>
      <c r="NO52" s="581"/>
      <c r="NP52" s="581"/>
      <c r="NQ52" s="581"/>
      <c r="NR52" s="581"/>
      <c r="NS52" s="581"/>
      <c r="NT52" s="581"/>
      <c r="NU52" s="581"/>
      <c r="NV52" s="581"/>
      <c r="NW52" s="581"/>
      <c r="NX52" s="581"/>
      <c r="NY52" s="581"/>
      <c r="NZ52" s="581"/>
      <c r="OA52" s="581"/>
      <c r="OB52" s="581"/>
      <c r="OC52" s="581"/>
      <c r="OD52" s="581"/>
      <c r="OE52" s="581"/>
      <c r="OF52" s="581"/>
      <c r="OG52" s="581"/>
      <c r="OH52" s="581"/>
      <c r="OI52" s="581"/>
      <c r="OJ52" s="581"/>
      <c r="OK52" s="581"/>
      <c r="OL52" s="581"/>
      <c r="OM52" s="581"/>
      <c r="ON52" s="581"/>
      <c r="OO52" s="581"/>
      <c r="OP52" s="581"/>
      <c r="OQ52" s="581"/>
      <c r="OR52" s="581"/>
      <c r="OS52" s="581"/>
      <c r="OT52" s="581"/>
      <c r="OU52" s="581"/>
      <c r="OV52" s="581"/>
      <c r="OW52" s="581"/>
      <c r="OX52" s="581"/>
      <c r="OY52" s="581"/>
      <c r="OZ52" s="581"/>
      <c r="PA52" s="581"/>
      <c r="PB52" s="581"/>
      <c r="PC52" s="581"/>
      <c r="PD52" s="581"/>
      <c r="PE52" s="581"/>
      <c r="PF52" s="581"/>
      <c r="PG52" s="581"/>
      <c r="PH52" s="581"/>
      <c r="PI52" s="581"/>
      <c r="PJ52" s="581"/>
      <c r="PK52" s="581"/>
      <c r="PL52" s="581"/>
      <c r="PM52" s="581"/>
      <c r="PN52" s="581"/>
      <c r="PO52" s="581"/>
      <c r="PP52" s="581"/>
      <c r="PQ52" s="581"/>
      <c r="PR52" s="581"/>
      <c r="PS52" s="581"/>
      <c r="PT52" s="581"/>
      <c r="PU52" s="581"/>
      <c r="PV52" s="581"/>
      <c r="PW52" s="581"/>
      <c r="PX52" s="581"/>
      <c r="PY52" s="581"/>
      <c r="PZ52" s="581"/>
      <c r="QA52" s="581"/>
      <c r="QB52" s="581"/>
      <c r="QC52" s="581"/>
      <c r="QD52" s="581"/>
      <c r="QE52" s="581"/>
      <c r="QF52" s="581"/>
      <c r="QG52" s="581"/>
      <c r="QH52" s="581"/>
      <c r="QI52" s="581"/>
      <c r="QJ52" s="581"/>
      <c r="QK52" s="581"/>
      <c r="QL52" s="581"/>
      <c r="QM52" s="581"/>
      <c r="QN52" s="581"/>
      <c r="QO52" s="581"/>
      <c r="QP52" s="581"/>
      <c r="QQ52" s="581"/>
      <c r="QR52" s="581"/>
      <c r="QS52" s="581"/>
      <c r="QT52" s="581"/>
      <c r="QU52" s="581"/>
      <c r="QV52" s="581"/>
      <c r="QW52" s="581"/>
      <c r="QX52" s="581"/>
      <c r="QY52" s="581"/>
      <c r="QZ52" s="581"/>
      <c r="RA52" s="581"/>
      <c r="RB52" s="581"/>
      <c r="RC52" s="581"/>
      <c r="RD52" s="581"/>
      <c r="RE52" s="581"/>
      <c r="RF52" s="581"/>
      <c r="RG52" s="581"/>
      <c r="RH52" s="581"/>
      <c r="RI52" s="581"/>
      <c r="RJ52" s="581"/>
      <c r="RK52" s="581"/>
      <c r="RL52" s="581"/>
      <c r="RM52" s="581"/>
      <c r="RN52" s="581"/>
      <c r="RO52" s="581"/>
      <c r="RP52" s="581"/>
      <c r="RQ52" s="581"/>
      <c r="RR52" s="581"/>
      <c r="RS52" s="581"/>
      <c r="RT52" s="581"/>
      <c r="RU52" s="581"/>
      <c r="RV52" s="581"/>
      <c r="RW52" s="581"/>
      <c r="RX52" s="581"/>
      <c r="RY52" s="581"/>
      <c r="RZ52" s="581"/>
      <c r="SA52" s="581"/>
      <c r="SB52" s="581"/>
      <c r="SC52" s="581"/>
      <c r="SD52" s="581"/>
      <c r="SE52" s="581"/>
      <c r="SF52" s="581"/>
      <c r="SG52" s="581"/>
      <c r="SH52" s="581"/>
      <c r="SI52" s="581"/>
      <c r="SJ52" s="581"/>
      <c r="SK52" s="581"/>
      <c r="SL52" s="581"/>
      <c r="SM52" s="581"/>
      <c r="SN52" s="581"/>
      <c r="SO52" s="581"/>
      <c r="SP52" s="581"/>
      <c r="SQ52" s="581"/>
      <c r="SR52" s="581"/>
      <c r="SS52" s="581"/>
      <c r="ST52" s="581"/>
      <c r="SU52" s="581"/>
      <c r="SV52" s="581"/>
      <c r="SW52" s="581"/>
      <c r="SX52" s="581"/>
      <c r="SY52" s="581"/>
      <c r="SZ52" s="581"/>
      <c r="TA52" s="581"/>
      <c r="TB52" s="581"/>
      <c r="TC52" s="581"/>
      <c r="TD52" s="581"/>
      <c r="TE52" s="581"/>
      <c r="TF52" s="581"/>
      <c r="TG52" s="581"/>
      <c r="TH52" s="581"/>
      <c r="TI52" s="581"/>
      <c r="TJ52" s="581"/>
      <c r="TK52" s="581"/>
      <c r="TL52" s="581"/>
      <c r="TM52" s="581"/>
      <c r="TN52" s="581"/>
      <c r="TO52" s="581"/>
      <c r="TP52" s="581"/>
      <c r="TQ52" s="581"/>
      <c r="TR52" s="581"/>
      <c r="TS52" s="581"/>
      <c r="TT52" s="581"/>
      <c r="TU52" s="581"/>
      <c r="TV52" s="581"/>
      <c r="TW52" s="581"/>
      <c r="TX52" s="581"/>
      <c r="TY52" s="581"/>
      <c r="TZ52" s="581"/>
      <c r="UA52" s="581"/>
      <c r="UB52" s="581"/>
      <c r="UC52" s="581"/>
      <c r="UD52" s="581"/>
      <c r="UE52" s="581"/>
      <c r="UF52" s="581"/>
      <c r="UG52" s="581"/>
      <c r="UH52" s="581"/>
      <c r="UI52" s="581"/>
      <c r="UJ52" s="581"/>
      <c r="UK52" s="581"/>
      <c r="UL52" s="581"/>
      <c r="UM52" s="581"/>
      <c r="UN52" s="581"/>
      <c r="UO52" s="581"/>
      <c r="UP52" s="581"/>
      <c r="UQ52" s="581"/>
      <c r="UR52" s="581"/>
      <c r="US52" s="581"/>
      <c r="UT52" s="581"/>
      <c r="UU52" s="581"/>
      <c r="UV52" s="581"/>
      <c r="UW52" s="581"/>
      <c r="UX52" s="581"/>
      <c r="UY52" s="581"/>
      <c r="UZ52" s="581"/>
      <c r="VA52" s="581"/>
      <c r="VB52" s="581"/>
      <c r="VC52" s="581"/>
      <c r="VD52" s="581"/>
      <c r="VE52" s="581"/>
      <c r="VF52" s="581"/>
      <c r="VG52" s="581"/>
      <c r="VH52" s="581"/>
      <c r="VI52" s="581"/>
      <c r="VJ52" s="581"/>
      <c r="VK52" s="581"/>
      <c r="VL52" s="581"/>
      <c r="VM52" s="581"/>
      <c r="VN52" s="581"/>
      <c r="VO52" s="581"/>
      <c r="VP52" s="581"/>
      <c r="VQ52" s="581"/>
      <c r="VR52" s="581"/>
      <c r="VS52" s="581"/>
      <c r="VT52" s="581"/>
      <c r="VU52" s="581"/>
      <c r="VV52" s="581"/>
      <c r="VW52" s="581"/>
      <c r="VX52" s="581"/>
      <c r="VY52" s="581"/>
      <c r="VZ52" s="581"/>
      <c r="WA52" s="581"/>
      <c r="WB52" s="581"/>
      <c r="WC52" s="581"/>
      <c r="WD52" s="581"/>
      <c r="WE52" s="581"/>
      <c r="WF52" s="581"/>
      <c r="WG52" s="581"/>
      <c r="WH52" s="581"/>
      <c r="WI52" s="581"/>
      <c r="WJ52" s="581"/>
      <c r="WK52" s="581"/>
      <c r="WL52" s="581"/>
      <c r="WM52" s="581"/>
      <c r="WN52" s="581"/>
      <c r="WO52" s="581"/>
      <c r="WP52" s="581"/>
      <c r="WQ52" s="581"/>
      <c r="WR52" s="581"/>
      <c r="WS52" s="581"/>
      <c r="WT52" s="581"/>
      <c r="WU52" s="581"/>
      <c r="WV52" s="581"/>
      <c r="WW52" s="581"/>
      <c r="WX52" s="581"/>
      <c r="WY52" s="581"/>
      <c r="WZ52" s="581"/>
      <c r="XA52" s="581"/>
      <c r="XB52" s="581"/>
      <c r="XC52" s="581"/>
      <c r="XD52" s="581"/>
      <c r="XE52" s="581"/>
      <c r="XF52" s="581"/>
      <c r="XG52" s="581"/>
      <c r="XH52" s="581"/>
      <c r="XI52" s="581"/>
      <c r="XJ52" s="581"/>
      <c r="XK52" s="581"/>
      <c r="XL52" s="581"/>
      <c r="XM52" s="581"/>
      <c r="XN52" s="581"/>
      <c r="XO52" s="581"/>
      <c r="XP52" s="581"/>
      <c r="XQ52" s="581"/>
      <c r="XR52" s="581"/>
      <c r="XS52" s="581"/>
      <c r="XT52" s="581"/>
      <c r="XU52" s="581"/>
      <c r="XV52" s="581"/>
      <c r="XW52" s="581"/>
      <c r="XX52" s="581"/>
      <c r="XY52" s="581"/>
      <c r="XZ52" s="581"/>
      <c r="YA52" s="581"/>
      <c r="YB52" s="581"/>
      <c r="YC52" s="581"/>
      <c r="YD52" s="581"/>
      <c r="YE52" s="581"/>
      <c r="YF52" s="581"/>
      <c r="YG52" s="581"/>
      <c r="YH52" s="581"/>
      <c r="YI52" s="581"/>
      <c r="YJ52" s="581"/>
      <c r="YK52" s="581"/>
      <c r="YL52" s="581"/>
      <c r="YM52" s="581"/>
      <c r="YN52" s="581"/>
      <c r="YO52" s="581"/>
      <c r="YP52" s="581"/>
      <c r="YQ52" s="581"/>
      <c r="YR52" s="581"/>
      <c r="YS52" s="581"/>
      <c r="YT52" s="581"/>
      <c r="YU52" s="581"/>
      <c r="YV52" s="581"/>
      <c r="YW52" s="581"/>
      <c r="YX52" s="581"/>
      <c r="YY52" s="581"/>
      <c r="YZ52" s="581"/>
      <c r="ZA52" s="581"/>
      <c r="ZB52" s="581"/>
      <c r="ZC52" s="581"/>
      <c r="ZD52" s="581"/>
      <c r="ZE52" s="581"/>
      <c r="ZF52" s="581"/>
      <c r="ZG52" s="581"/>
      <c r="ZH52" s="581"/>
      <c r="ZI52" s="581"/>
      <c r="ZJ52" s="581"/>
      <c r="ZK52" s="581"/>
      <c r="ZL52" s="581"/>
      <c r="ZM52" s="581"/>
      <c r="ZN52" s="581"/>
      <c r="ZO52" s="581"/>
      <c r="ZP52" s="581"/>
      <c r="ZQ52" s="581"/>
      <c r="ZR52" s="581"/>
      <c r="ZS52" s="581"/>
      <c r="ZT52" s="581"/>
      <c r="ZU52" s="581"/>
      <c r="ZV52" s="581"/>
      <c r="ZW52" s="581"/>
      <c r="ZX52" s="581"/>
      <c r="ZY52" s="581"/>
      <c r="ZZ52" s="581"/>
    </row>
    <row r="53" spans="1:702" s="583" customFormat="1">
      <c r="A53" s="581"/>
      <c r="B53" s="581"/>
      <c r="C53" s="581"/>
      <c r="D53" s="582"/>
      <c r="E53" s="581"/>
      <c r="F53" s="581"/>
      <c r="G53" s="581"/>
      <c r="H53" s="581"/>
      <c r="I53" s="581"/>
      <c r="J53" s="581"/>
      <c r="K53" s="581"/>
      <c r="L53" s="581"/>
      <c r="M53" s="581"/>
      <c r="N53" s="581"/>
      <c r="O53" s="581"/>
      <c r="P53" s="581"/>
      <c r="Q53" s="581"/>
      <c r="R53" s="581"/>
      <c r="S53" s="581"/>
      <c r="T53" s="581"/>
      <c r="U53" s="581"/>
      <c r="V53" s="581"/>
      <c r="W53" s="581"/>
      <c r="X53" s="581"/>
      <c r="Y53" s="581"/>
      <c r="Z53" s="581"/>
      <c r="AA53" s="581"/>
      <c r="AB53" s="581"/>
      <c r="AC53" s="581"/>
      <c r="AD53" s="581"/>
      <c r="AE53" s="581"/>
      <c r="AF53" s="581"/>
      <c r="AG53" s="581"/>
      <c r="AH53" s="581"/>
      <c r="AI53" s="581"/>
      <c r="AJ53" s="581"/>
      <c r="AK53" s="581"/>
      <c r="AL53" s="581"/>
      <c r="AM53" s="581"/>
      <c r="AN53" s="581"/>
      <c r="AO53" s="581"/>
      <c r="AP53" s="581"/>
      <c r="AQ53" s="581"/>
      <c r="AR53" s="581"/>
      <c r="AS53" s="581"/>
      <c r="AT53" s="581"/>
      <c r="AU53" s="581"/>
      <c r="AV53" s="581"/>
      <c r="AW53" s="581"/>
      <c r="AX53" s="581"/>
      <c r="AY53" s="581"/>
      <c r="AZ53" s="581"/>
      <c r="BA53" s="581"/>
      <c r="BB53" s="581"/>
      <c r="BC53" s="581"/>
      <c r="BD53" s="581"/>
      <c r="BE53" s="581"/>
      <c r="BF53" s="581"/>
      <c r="BG53" s="581"/>
      <c r="BH53" s="581"/>
      <c r="BI53" s="581"/>
      <c r="BJ53" s="581"/>
      <c r="BK53" s="581"/>
      <c r="BL53" s="581"/>
      <c r="BM53" s="581"/>
      <c r="BN53" s="581"/>
      <c r="BO53" s="581"/>
      <c r="BP53" s="581"/>
      <c r="BQ53" s="581"/>
      <c r="BR53" s="581"/>
      <c r="BS53" s="581"/>
      <c r="BT53" s="581"/>
      <c r="BU53" s="581"/>
      <c r="BV53" s="581"/>
      <c r="BW53" s="581"/>
      <c r="BX53" s="581"/>
      <c r="BY53" s="581"/>
      <c r="BZ53" s="581"/>
      <c r="CA53" s="581"/>
      <c r="CB53" s="581"/>
      <c r="CC53" s="581"/>
      <c r="CD53" s="581"/>
      <c r="CE53" s="581"/>
      <c r="CF53" s="581"/>
      <c r="CG53" s="581"/>
      <c r="CH53" s="581"/>
      <c r="CI53" s="581"/>
      <c r="CJ53" s="581"/>
      <c r="CK53" s="581"/>
      <c r="CL53" s="581"/>
      <c r="CM53" s="581"/>
      <c r="CN53" s="581"/>
      <c r="CO53" s="581"/>
      <c r="CP53" s="581"/>
      <c r="CQ53" s="581"/>
      <c r="CR53" s="581"/>
      <c r="CS53" s="581"/>
      <c r="CT53" s="581"/>
      <c r="CU53" s="581"/>
      <c r="CV53" s="581"/>
      <c r="CW53" s="581"/>
      <c r="CX53" s="581"/>
      <c r="CY53" s="581"/>
      <c r="CZ53" s="581"/>
      <c r="DA53" s="581"/>
      <c r="DB53" s="581"/>
      <c r="DC53" s="581"/>
      <c r="DD53" s="581"/>
      <c r="DE53" s="581"/>
      <c r="DF53" s="581"/>
      <c r="DG53" s="581"/>
      <c r="DH53" s="581"/>
      <c r="DI53" s="581"/>
      <c r="DJ53" s="581"/>
      <c r="DK53" s="581"/>
      <c r="DL53" s="581"/>
      <c r="DM53" s="581"/>
      <c r="DN53" s="581"/>
      <c r="DO53" s="581"/>
      <c r="DP53" s="581"/>
      <c r="DQ53" s="581"/>
      <c r="DR53" s="581"/>
      <c r="DS53" s="581"/>
      <c r="DT53" s="581"/>
      <c r="DU53" s="581"/>
      <c r="DV53" s="581"/>
      <c r="DW53" s="581"/>
      <c r="DX53" s="581"/>
      <c r="DY53" s="581"/>
      <c r="DZ53" s="581"/>
      <c r="EA53" s="581"/>
      <c r="EB53" s="581"/>
      <c r="EC53" s="581"/>
      <c r="ED53" s="581"/>
      <c r="EE53" s="581"/>
      <c r="EF53" s="581"/>
      <c r="EG53" s="581"/>
      <c r="EH53" s="581"/>
      <c r="EI53" s="581"/>
      <c r="EJ53" s="581"/>
      <c r="EK53" s="581"/>
      <c r="EL53" s="581"/>
      <c r="EM53" s="581"/>
      <c r="EN53" s="581"/>
      <c r="EO53" s="581"/>
      <c r="EP53" s="581"/>
      <c r="EQ53" s="581"/>
      <c r="ER53" s="581"/>
      <c r="ES53" s="581"/>
      <c r="ET53" s="581"/>
      <c r="EU53" s="581"/>
      <c r="EV53" s="581"/>
      <c r="EW53" s="581"/>
      <c r="EX53" s="581"/>
      <c r="EY53" s="581"/>
      <c r="EZ53" s="581"/>
      <c r="FA53" s="581"/>
      <c r="FB53" s="581"/>
      <c r="FC53" s="581"/>
      <c r="FD53" s="581"/>
      <c r="FE53" s="581"/>
      <c r="FF53" s="581"/>
      <c r="FG53" s="581"/>
      <c r="FH53" s="581"/>
      <c r="FI53" s="581"/>
      <c r="FJ53" s="581"/>
      <c r="FK53" s="581"/>
      <c r="FL53" s="581"/>
      <c r="FM53" s="581"/>
      <c r="FN53" s="581"/>
      <c r="FO53" s="581"/>
      <c r="FP53" s="581"/>
      <c r="FQ53" s="581"/>
      <c r="FR53" s="581"/>
      <c r="FS53" s="581"/>
      <c r="FT53" s="581"/>
      <c r="FU53" s="581"/>
      <c r="FV53" s="581"/>
      <c r="FW53" s="581"/>
      <c r="FX53" s="581"/>
      <c r="FY53" s="581"/>
      <c r="FZ53" s="581"/>
      <c r="GA53" s="581"/>
      <c r="GB53" s="581"/>
      <c r="GC53" s="581"/>
      <c r="GD53" s="581"/>
      <c r="GE53" s="581"/>
      <c r="GF53" s="581"/>
      <c r="GG53" s="581"/>
      <c r="GH53" s="581"/>
      <c r="GI53" s="581"/>
      <c r="GJ53" s="581"/>
      <c r="GK53" s="581"/>
      <c r="GL53" s="581"/>
      <c r="GM53" s="581"/>
      <c r="GN53" s="581"/>
      <c r="GO53" s="581"/>
      <c r="GP53" s="581"/>
      <c r="GQ53" s="581"/>
      <c r="GR53" s="581"/>
      <c r="GS53" s="581"/>
      <c r="GT53" s="581"/>
      <c r="GU53" s="581"/>
      <c r="GV53" s="581"/>
      <c r="GW53" s="581"/>
      <c r="GX53" s="581"/>
      <c r="GY53" s="581"/>
      <c r="GZ53" s="581"/>
      <c r="HA53" s="581"/>
      <c r="HB53" s="581"/>
      <c r="HC53" s="581"/>
      <c r="HD53" s="581"/>
      <c r="HE53" s="581"/>
      <c r="HF53" s="581"/>
      <c r="HG53" s="581"/>
      <c r="HH53" s="581"/>
      <c r="HI53" s="581"/>
      <c r="HJ53" s="581"/>
      <c r="HK53" s="581"/>
      <c r="HL53" s="581"/>
      <c r="HM53" s="581"/>
      <c r="HN53" s="581"/>
      <c r="HO53" s="581"/>
      <c r="HP53" s="581"/>
      <c r="HQ53" s="581"/>
      <c r="HR53" s="581"/>
      <c r="HS53" s="581"/>
      <c r="HT53" s="581"/>
      <c r="HU53" s="581"/>
      <c r="HV53" s="581"/>
      <c r="HW53" s="581"/>
      <c r="HX53" s="581"/>
      <c r="HY53" s="581"/>
      <c r="HZ53" s="581"/>
      <c r="IA53" s="581"/>
      <c r="IB53" s="581"/>
      <c r="IC53" s="581"/>
      <c r="ID53" s="581"/>
      <c r="IE53" s="581"/>
      <c r="IF53" s="581"/>
      <c r="IG53" s="581"/>
      <c r="IH53" s="581"/>
      <c r="II53" s="581"/>
      <c r="IJ53" s="581"/>
      <c r="IK53" s="581"/>
      <c r="IL53" s="581"/>
      <c r="IM53" s="581"/>
      <c r="IN53" s="581"/>
      <c r="IO53" s="581"/>
      <c r="IP53" s="581"/>
      <c r="IQ53" s="581"/>
      <c r="IR53" s="581"/>
      <c r="IS53" s="581"/>
      <c r="IT53" s="581"/>
      <c r="IU53" s="581"/>
      <c r="IV53" s="581"/>
      <c r="IW53" s="581"/>
      <c r="IX53" s="581"/>
      <c r="IY53" s="581"/>
      <c r="IZ53" s="581"/>
      <c r="JA53" s="581"/>
      <c r="JB53" s="581"/>
      <c r="JC53" s="581"/>
      <c r="JD53" s="581"/>
      <c r="JE53" s="581"/>
      <c r="JF53" s="581"/>
      <c r="JG53" s="581"/>
      <c r="JH53" s="581"/>
      <c r="JI53" s="581"/>
      <c r="JJ53" s="581"/>
      <c r="JK53" s="581"/>
      <c r="JL53" s="581"/>
      <c r="JM53" s="581"/>
      <c r="JN53" s="581"/>
      <c r="JO53" s="581"/>
      <c r="JP53" s="581"/>
      <c r="JQ53" s="581"/>
      <c r="JR53" s="581"/>
      <c r="JS53" s="581"/>
      <c r="JT53" s="581"/>
      <c r="JU53" s="581"/>
      <c r="JV53" s="581"/>
      <c r="JW53" s="581"/>
      <c r="JX53" s="581"/>
      <c r="JY53" s="581"/>
      <c r="JZ53" s="581"/>
      <c r="KA53" s="581"/>
      <c r="KB53" s="581"/>
      <c r="KC53" s="581"/>
      <c r="KD53" s="581"/>
      <c r="KE53" s="581"/>
      <c r="KF53" s="581"/>
      <c r="KG53" s="581"/>
      <c r="KH53" s="581"/>
      <c r="KI53" s="581"/>
      <c r="KJ53" s="581"/>
      <c r="KK53" s="581"/>
      <c r="KL53" s="581"/>
      <c r="KM53" s="581"/>
      <c r="KN53" s="581"/>
      <c r="KO53" s="581"/>
      <c r="KP53" s="581"/>
      <c r="KQ53" s="581"/>
      <c r="KR53" s="581"/>
      <c r="KS53" s="581"/>
      <c r="KT53" s="581"/>
      <c r="KU53" s="581"/>
      <c r="KV53" s="581"/>
      <c r="KW53" s="581"/>
      <c r="KX53" s="581"/>
      <c r="KY53" s="581"/>
      <c r="KZ53" s="581"/>
      <c r="LA53" s="581"/>
      <c r="LB53" s="581"/>
      <c r="LC53" s="581"/>
      <c r="LD53" s="581"/>
      <c r="LE53" s="581"/>
      <c r="LF53" s="581"/>
      <c r="LG53" s="581"/>
      <c r="LH53" s="581"/>
      <c r="LI53" s="581"/>
      <c r="LJ53" s="581"/>
      <c r="LK53" s="581"/>
      <c r="LL53" s="581"/>
      <c r="LM53" s="581"/>
      <c r="LN53" s="581"/>
      <c r="LO53" s="581"/>
      <c r="LP53" s="581"/>
      <c r="LQ53" s="581"/>
      <c r="LR53" s="581"/>
      <c r="LS53" s="581"/>
      <c r="LT53" s="581"/>
      <c r="LU53" s="581"/>
      <c r="LV53" s="581"/>
      <c r="LW53" s="581"/>
      <c r="LX53" s="581"/>
      <c r="LY53" s="581"/>
      <c r="LZ53" s="581"/>
      <c r="MA53" s="581"/>
      <c r="MB53" s="581"/>
      <c r="MC53" s="581"/>
      <c r="MD53" s="581"/>
      <c r="ME53" s="581"/>
      <c r="MF53" s="581"/>
      <c r="MG53" s="581"/>
      <c r="MH53" s="581"/>
      <c r="MI53" s="581"/>
      <c r="MJ53" s="581"/>
      <c r="MK53" s="581"/>
      <c r="ML53" s="581"/>
      <c r="MM53" s="581"/>
      <c r="MN53" s="581"/>
      <c r="MO53" s="581"/>
      <c r="MP53" s="581"/>
      <c r="MQ53" s="581"/>
      <c r="MR53" s="581"/>
      <c r="MS53" s="581"/>
      <c r="MT53" s="581"/>
      <c r="MU53" s="581"/>
      <c r="MV53" s="581"/>
      <c r="MW53" s="581"/>
      <c r="MX53" s="581"/>
      <c r="MY53" s="581"/>
      <c r="MZ53" s="581"/>
      <c r="NA53" s="581"/>
      <c r="NB53" s="581"/>
      <c r="NC53" s="581"/>
      <c r="ND53" s="581"/>
      <c r="NE53" s="581"/>
      <c r="NF53" s="581"/>
      <c r="NG53" s="581"/>
      <c r="NH53" s="581"/>
      <c r="NI53" s="581"/>
      <c r="NJ53" s="581"/>
      <c r="NK53" s="581"/>
      <c r="NL53" s="581"/>
      <c r="NM53" s="581"/>
      <c r="NN53" s="581"/>
      <c r="NO53" s="581"/>
      <c r="NP53" s="581"/>
      <c r="NQ53" s="581"/>
      <c r="NR53" s="581"/>
      <c r="NS53" s="581"/>
      <c r="NT53" s="581"/>
      <c r="NU53" s="581"/>
      <c r="NV53" s="581"/>
      <c r="NW53" s="581"/>
      <c r="NX53" s="581"/>
      <c r="NY53" s="581"/>
      <c r="NZ53" s="581"/>
      <c r="OA53" s="581"/>
      <c r="OB53" s="581"/>
      <c r="OC53" s="581"/>
      <c r="OD53" s="581"/>
      <c r="OE53" s="581"/>
      <c r="OF53" s="581"/>
      <c r="OG53" s="581"/>
      <c r="OH53" s="581"/>
      <c r="OI53" s="581"/>
      <c r="OJ53" s="581"/>
      <c r="OK53" s="581"/>
      <c r="OL53" s="581"/>
      <c r="OM53" s="581"/>
      <c r="ON53" s="581"/>
      <c r="OO53" s="581"/>
      <c r="OP53" s="581"/>
      <c r="OQ53" s="581"/>
      <c r="OR53" s="581"/>
      <c r="OS53" s="581"/>
      <c r="OT53" s="581"/>
      <c r="OU53" s="581"/>
      <c r="OV53" s="581"/>
      <c r="OW53" s="581"/>
      <c r="OX53" s="581"/>
      <c r="OY53" s="581"/>
      <c r="OZ53" s="581"/>
      <c r="PA53" s="581"/>
      <c r="PB53" s="581"/>
      <c r="PC53" s="581"/>
      <c r="PD53" s="581"/>
      <c r="PE53" s="581"/>
      <c r="PF53" s="581"/>
      <c r="PG53" s="581"/>
      <c r="PH53" s="581"/>
      <c r="PI53" s="581"/>
      <c r="PJ53" s="581"/>
      <c r="PK53" s="581"/>
      <c r="PL53" s="581"/>
      <c r="PM53" s="581"/>
      <c r="PN53" s="581"/>
      <c r="PO53" s="581"/>
      <c r="PP53" s="581"/>
      <c r="PQ53" s="581"/>
      <c r="PR53" s="581"/>
      <c r="PS53" s="581"/>
      <c r="PT53" s="581"/>
      <c r="PU53" s="581"/>
      <c r="PV53" s="581"/>
      <c r="PW53" s="581"/>
      <c r="PX53" s="581"/>
      <c r="PY53" s="581"/>
      <c r="PZ53" s="581"/>
      <c r="QA53" s="581"/>
      <c r="QB53" s="581"/>
      <c r="QC53" s="581"/>
      <c r="QD53" s="581"/>
      <c r="QE53" s="581"/>
      <c r="QF53" s="581"/>
      <c r="QG53" s="581"/>
      <c r="QH53" s="581"/>
      <c r="QI53" s="581"/>
      <c r="QJ53" s="581"/>
      <c r="QK53" s="581"/>
      <c r="QL53" s="581"/>
      <c r="QM53" s="581"/>
      <c r="QN53" s="581"/>
      <c r="QO53" s="581"/>
      <c r="QP53" s="581"/>
      <c r="QQ53" s="581"/>
      <c r="QR53" s="581"/>
      <c r="QS53" s="581"/>
      <c r="QT53" s="581"/>
      <c r="QU53" s="581"/>
      <c r="QV53" s="581"/>
      <c r="QW53" s="581"/>
      <c r="QX53" s="581"/>
      <c r="QY53" s="581"/>
      <c r="QZ53" s="581"/>
      <c r="RA53" s="581"/>
      <c r="RB53" s="581"/>
      <c r="RC53" s="581"/>
      <c r="RD53" s="581"/>
      <c r="RE53" s="581"/>
      <c r="RF53" s="581"/>
      <c r="RG53" s="581"/>
      <c r="RH53" s="581"/>
      <c r="RI53" s="581"/>
      <c r="RJ53" s="581"/>
      <c r="RK53" s="581"/>
      <c r="RL53" s="581"/>
      <c r="RM53" s="581"/>
      <c r="RN53" s="581"/>
      <c r="RO53" s="581"/>
      <c r="RP53" s="581"/>
      <c r="RQ53" s="581"/>
      <c r="RR53" s="581"/>
      <c r="RS53" s="581"/>
      <c r="RT53" s="581"/>
      <c r="RU53" s="581"/>
      <c r="RV53" s="581"/>
      <c r="RW53" s="581"/>
      <c r="RX53" s="581"/>
      <c r="RY53" s="581"/>
      <c r="RZ53" s="581"/>
      <c r="SA53" s="581"/>
      <c r="SB53" s="581"/>
      <c r="SC53" s="581"/>
      <c r="SD53" s="581"/>
      <c r="SE53" s="581"/>
      <c r="SF53" s="581"/>
      <c r="SG53" s="581"/>
      <c r="SH53" s="581"/>
      <c r="SI53" s="581"/>
      <c r="SJ53" s="581"/>
      <c r="SK53" s="581"/>
      <c r="SL53" s="581"/>
      <c r="SM53" s="581"/>
      <c r="SN53" s="581"/>
      <c r="SO53" s="581"/>
      <c r="SP53" s="581"/>
      <c r="SQ53" s="581"/>
      <c r="SR53" s="581"/>
      <c r="SS53" s="581"/>
      <c r="ST53" s="581"/>
      <c r="SU53" s="581"/>
      <c r="SV53" s="581"/>
      <c r="SW53" s="581"/>
      <c r="SX53" s="581"/>
      <c r="SY53" s="581"/>
      <c r="SZ53" s="581"/>
      <c r="TA53" s="581"/>
      <c r="TB53" s="581"/>
      <c r="TC53" s="581"/>
      <c r="TD53" s="581"/>
      <c r="TE53" s="581"/>
      <c r="TF53" s="581"/>
      <c r="TG53" s="581"/>
      <c r="TH53" s="581"/>
      <c r="TI53" s="581"/>
      <c r="TJ53" s="581"/>
      <c r="TK53" s="581"/>
      <c r="TL53" s="581"/>
      <c r="TM53" s="581"/>
      <c r="TN53" s="581"/>
      <c r="TO53" s="581"/>
      <c r="TP53" s="581"/>
      <c r="TQ53" s="581"/>
      <c r="TR53" s="581"/>
      <c r="TS53" s="581"/>
      <c r="TT53" s="581"/>
      <c r="TU53" s="581"/>
      <c r="TV53" s="581"/>
      <c r="TW53" s="581"/>
      <c r="TX53" s="581"/>
      <c r="TY53" s="581"/>
      <c r="TZ53" s="581"/>
      <c r="UA53" s="581"/>
      <c r="UB53" s="581"/>
      <c r="UC53" s="581"/>
      <c r="UD53" s="581"/>
      <c r="UE53" s="581"/>
      <c r="UF53" s="581"/>
      <c r="UG53" s="581"/>
      <c r="UH53" s="581"/>
      <c r="UI53" s="581"/>
      <c r="UJ53" s="581"/>
      <c r="UK53" s="581"/>
      <c r="UL53" s="581"/>
      <c r="UM53" s="581"/>
      <c r="UN53" s="581"/>
      <c r="UO53" s="581"/>
      <c r="UP53" s="581"/>
      <c r="UQ53" s="581"/>
      <c r="UR53" s="581"/>
      <c r="US53" s="581"/>
      <c r="UT53" s="581"/>
      <c r="UU53" s="581"/>
      <c r="UV53" s="581"/>
      <c r="UW53" s="581"/>
      <c r="UX53" s="581"/>
      <c r="UY53" s="581"/>
      <c r="UZ53" s="581"/>
      <c r="VA53" s="581"/>
      <c r="VB53" s="581"/>
      <c r="VC53" s="581"/>
      <c r="VD53" s="581"/>
      <c r="VE53" s="581"/>
      <c r="VF53" s="581"/>
      <c r="VG53" s="581"/>
      <c r="VH53" s="581"/>
      <c r="VI53" s="581"/>
      <c r="VJ53" s="581"/>
      <c r="VK53" s="581"/>
      <c r="VL53" s="581"/>
      <c r="VM53" s="581"/>
      <c r="VN53" s="581"/>
      <c r="VO53" s="581"/>
      <c r="VP53" s="581"/>
      <c r="VQ53" s="581"/>
      <c r="VR53" s="581"/>
      <c r="VS53" s="581"/>
      <c r="VT53" s="581"/>
      <c r="VU53" s="581"/>
      <c r="VV53" s="581"/>
      <c r="VW53" s="581"/>
      <c r="VX53" s="581"/>
      <c r="VY53" s="581"/>
      <c r="VZ53" s="581"/>
      <c r="WA53" s="581"/>
      <c r="WB53" s="581"/>
      <c r="WC53" s="581"/>
      <c r="WD53" s="581"/>
      <c r="WE53" s="581"/>
      <c r="WF53" s="581"/>
      <c r="WG53" s="581"/>
      <c r="WH53" s="581"/>
      <c r="WI53" s="581"/>
      <c r="WJ53" s="581"/>
      <c r="WK53" s="581"/>
      <c r="WL53" s="581"/>
      <c r="WM53" s="581"/>
      <c r="WN53" s="581"/>
      <c r="WO53" s="581"/>
      <c r="WP53" s="581"/>
      <c r="WQ53" s="581"/>
      <c r="WR53" s="581"/>
      <c r="WS53" s="581"/>
      <c r="WT53" s="581"/>
      <c r="WU53" s="581"/>
      <c r="WV53" s="581"/>
      <c r="WW53" s="581"/>
      <c r="WX53" s="581"/>
      <c r="WY53" s="581"/>
      <c r="WZ53" s="581"/>
      <c r="XA53" s="581"/>
      <c r="XB53" s="581"/>
      <c r="XC53" s="581"/>
      <c r="XD53" s="581"/>
      <c r="XE53" s="581"/>
      <c r="XF53" s="581"/>
      <c r="XG53" s="581"/>
      <c r="XH53" s="581"/>
      <c r="XI53" s="581"/>
      <c r="XJ53" s="581"/>
      <c r="XK53" s="581"/>
      <c r="XL53" s="581"/>
      <c r="XM53" s="581"/>
      <c r="XN53" s="581"/>
      <c r="XO53" s="581"/>
      <c r="XP53" s="581"/>
      <c r="XQ53" s="581"/>
      <c r="XR53" s="581"/>
      <c r="XS53" s="581"/>
      <c r="XT53" s="581"/>
      <c r="XU53" s="581"/>
      <c r="XV53" s="581"/>
      <c r="XW53" s="581"/>
      <c r="XX53" s="581"/>
      <c r="XY53" s="581"/>
      <c r="XZ53" s="581"/>
      <c r="YA53" s="581"/>
      <c r="YB53" s="581"/>
      <c r="YC53" s="581"/>
      <c r="YD53" s="581"/>
      <c r="YE53" s="581"/>
      <c r="YF53" s="581"/>
      <c r="YG53" s="581"/>
      <c r="YH53" s="581"/>
      <c r="YI53" s="581"/>
      <c r="YJ53" s="581"/>
      <c r="YK53" s="581"/>
      <c r="YL53" s="581"/>
      <c r="YM53" s="581"/>
      <c r="YN53" s="581"/>
      <c r="YO53" s="581"/>
      <c r="YP53" s="581"/>
      <c r="YQ53" s="581"/>
      <c r="YR53" s="581"/>
      <c r="YS53" s="581"/>
      <c r="YT53" s="581"/>
      <c r="YU53" s="581"/>
      <c r="YV53" s="581"/>
      <c r="YW53" s="581"/>
      <c r="YX53" s="581"/>
      <c r="YY53" s="581"/>
      <c r="YZ53" s="581"/>
      <c r="ZA53" s="581"/>
      <c r="ZB53" s="581"/>
      <c r="ZC53" s="581"/>
      <c r="ZD53" s="581"/>
      <c r="ZE53" s="581"/>
      <c r="ZF53" s="581"/>
      <c r="ZG53" s="581"/>
      <c r="ZH53" s="581"/>
      <c r="ZI53" s="581"/>
      <c r="ZJ53" s="581"/>
      <c r="ZK53" s="581"/>
      <c r="ZL53" s="581"/>
      <c r="ZM53" s="581"/>
      <c r="ZN53" s="581"/>
      <c r="ZO53" s="581"/>
      <c r="ZP53" s="581"/>
      <c r="ZQ53" s="581"/>
      <c r="ZR53" s="581"/>
      <c r="ZS53" s="581"/>
      <c r="ZT53" s="581"/>
      <c r="ZU53" s="581"/>
      <c r="ZV53" s="581"/>
      <c r="ZW53" s="581"/>
      <c r="ZX53" s="581"/>
      <c r="ZY53" s="581"/>
      <c r="ZZ53" s="581"/>
    </row>
    <row r="54" spans="1:702" s="583" customFormat="1">
      <c r="A54" s="581"/>
      <c r="B54" s="581"/>
      <c r="C54" s="581"/>
      <c r="D54" s="582"/>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c r="AG54" s="581"/>
      <c r="AH54" s="581"/>
      <c r="AI54" s="581"/>
      <c r="AJ54" s="581"/>
      <c r="AK54" s="581"/>
      <c r="AL54" s="581"/>
      <c r="AM54" s="581"/>
      <c r="AN54" s="581"/>
      <c r="AO54" s="581"/>
      <c r="AP54" s="581"/>
      <c r="AQ54" s="581"/>
      <c r="AR54" s="581"/>
      <c r="AS54" s="581"/>
      <c r="AT54" s="581"/>
      <c r="AU54" s="581"/>
      <c r="AV54" s="581"/>
      <c r="AW54" s="581"/>
      <c r="AX54" s="581"/>
      <c r="AY54" s="581"/>
      <c r="AZ54" s="581"/>
      <c r="BA54" s="581"/>
      <c r="BB54" s="581"/>
      <c r="BC54" s="581"/>
      <c r="BD54" s="581"/>
      <c r="BE54" s="581"/>
      <c r="BF54" s="581"/>
      <c r="BG54" s="581"/>
      <c r="BH54" s="581"/>
      <c r="BI54" s="581"/>
      <c r="BJ54" s="581"/>
      <c r="BK54" s="581"/>
      <c r="BL54" s="581"/>
      <c r="BM54" s="581"/>
      <c r="BN54" s="581"/>
      <c r="BO54" s="581"/>
      <c r="BP54" s="581"/>
      <c r="BQ54" s="581"/>
      <c r="BR54" s="581"/>
      <c r="BS54" s="581"/>
      <c r="BT54" s="581"/>
      <c r="BU54" s="581"/>
      <c r="BV54" s="581"/>
      <c r="BW54" s="581"/>
      <c r="BX54" s="581"/>
      <c r="BY54" s="581"/>
      <c r="BZ54" s="581"/>
      <c r="CA54" s="581"/>
      <c r="CB54" s="581"/>
      <c r="CC54" s="581"/>
      <c r="CD54" s="581"/>
      <c r="CE54" s="581"/>
      <c r="CF54" s="581"/>
      <c r="CG54" s="581"/>
      <c r="CH54" s="581"/>
      <c r="CI54" s="581"/>
      <c r="CJ54" s="581"/>
      <c r="CK54" s="581"/>
      <c r="CL54" s="581"/>
      <c r="CM54" s="581"/>
      <c r="CN54" s="581"/>
      <c r="CO54" s="581"/>
      <c r="CP54" s="581"/>
      <c r="CQ54" s="581"/>
      <c r="CR54" s="581"/>
      <c r="CS54" s="581"/>
      <c r="CT54" s="581"/>
      <c r="CU54" s="581"/>
      <c r="CV54" s="581"/>
      <c r="CW54" s="581"/>
      <c r="CX54" s="581"/>
      <c r="CY54" s="581"/>
      <c r="CZ54" s="581"/>
      <c r="DA54" s="581"/>
      <c r="DB54" s="581"/>
      <c r="DC54" s="581"/>
      <c r="DD54" s="581"/>
      <c r="DE54" s="581"/>
      <c r="DF54" s="581"/>
      <c r="DG54" s="581"/>
      <c r="DH54" s="581"/>
      <c r="DI54" s="581"/>
      <c r="DJ54" s="581"/>
      <c r="DK54" s="581"/>
      <c r="DL54" s="581"/>
      <c r="DM54" s="581"/>
      <c r="DN54" s="581"/>
      <c r="DO54" s="581"/>
      <c r="DP54" s="581"/>
      <c r="DQ54" s="581"/>
      <c r="DR54" s="581"/>
      <c r="DS54" s="581"/>
      <c r="DT54" s="581"/>
      <c r="DU54" s="581"/>
      <c r="DV54" s="581"/>
      <c r="DW54" s="581"/>
      <c r="DX54" s="581"/>
      <c r="DY54" s="581"/>
      <c r="DZ54" s="581"/>
      <c r="EA54" s="581"/>
      <c r="EB54" s="581"/>
      <c r="EC54" s="581"/>
      <c r="ED54" s="581"/>
      <c r="EE54" s="581"/>
      <c r="EF54" s="581"/>
      <c r="EG54" s="581"/>
      <c r="EH54" s="581"/>
      <c r="EI54" s="581"/>
      <c r="EJ54" s="581"/>
      <c r="EK54" s="581"/>
      <c r="EL54" s="581"/>
      <c r="EM54" s="581"/>
      <c r="EN54" s="581"/>
      <c r="EO54" s="581"/>
      <c r="EP54" s="581"/>
      <c r="EQ54" s="581"/>
      <c r="ER54" s="581"/>
      <c r="ES54" s="581"/>
      <c r="ET54" s="581"/>
      <c r="EU54" s="581"/>
      <c r="EV54" s="581"/>
      <c r="EW54" s="581"/>
      <c r="EX54" s="581"/>
      <c r="EY54" s="581"/>
      <c r="EZ54" s="581"/>
      <c r="FA54" s="581"/>
      <c r="FB54" s="581"/>
      <c r="FC54" s="581"/>
      <c r="FD54" s="581"/>
      <c r="FE54" s="581"/>
      <c r="FF54" s="581"/>
      <c r="FG54" s="581"/>
      <c r="FH54" s="581"/>
      <c r="FI54" s="581"/>
      <c r="FJ54" s="581"/>
      <c r="FK54" s="581"/>
      <c r="FL54" s="581"/>
      <c r="FM54" s="581"/>
      <c r="FN54" s="581"/>
      <c r="FO54" s="581"/>
      <c r="FP54" s="581"/>
      <c r="FQ54" s="581"/>
      <c r="FR54" s="581"/>
      <c r="FS54" s="581"/>
      <c r="FT54" s="581"/>
      <c r="FU54" s="581"/>
      <c r="FV54" s="581"/>
      <c r="FW54" s="581"/>
      <c r="FX54" s="581"/>
      <c r="FY54" s="581"/>
      <c r="FZ54" s="581"/>
      <c r="GA54" s="581"/>
      <c r="GB54" s="581"/>
      <c r="GC54" s="581"/>
      <c r="GD54" s="581"/>
      <c r="GE54" s="581"/>
      <c r="GF54" s="581"/>
      <c r="GG54" s="581"/>
      <c r="GH54" s="581"/>
      <c r="GI54" s="581"/>
      <c r="GJ54" s="581"/>
      <c r="GK54" s="581"/>
      <c r="GL54" s="581"/>
      <c r="GM54" s="581"/>
      <c r="GN54" s="581"/>
      <c r="GO54" s="581"/>
      <c r="GP54" s="581"/>
      <c r="GQ54" s="581"/>
      <c r="GR54" s="581"/>
      <c r="GS54" s="581"/>
      <c r="GT54" s="581"/>
      <c r="GU54" s="581"/>
      <c r="GV54" s="581"/>
      <c r="GW54" s="581"/>
      <c r="GX54" s="581"/>
      <c r="GY54" s="581"/>
      <c r="GZ54" s="581"/>
      <c r="HA54" s="581"/>
      <c r="HB54" s="581"/>
      <c r="HC54" s="581"/>
      <c r="HD54" s="581"/>
      <c r="HE54" s="581"/>
      <c r="HF54" s="581"/>
      <c r="HG54" s="581"/>
      <c r="HH54" s="581"/>
      <c r="HI54" s="581"/>
      <c r="HJ54" s="581"/>
      <c r="HK54" s="581"/>
      <c r="HL54" s="581"/>
      <c r="HM54" s="581"/>
      <c r="HN54" s="581"/>
      <c r="HO54" s="581"/>
      <c r="HP54" s="581"/>
      <c r="HQ54" s="581"/>
      <c r="HR54" s="581"/>
      <c r="HS54" s="581"/>
      <c r="HT54" s="581"/>
      <c r="HU54" s="581"/>
      <c r="HV54" s="581"/>
      <c r="HW54" s="581"/>
      <c r="HX54" s="581"/>
      <c r="HY54" s="581"/>
      <c r="HZ54" s="581"/>
      <c r="IA54" s="581"/>
      <c r="IB54" s="581"/>
      <c r="IC54" s="581"/>
      <c r="ID54" s="581"/>
      <c r="IE54" s="581"/>
      <c r="IF54" s="581"/>
      <c r="IG54" s="581"/>
      <c r="IH54" s="581"/>
      <c r="II54" s="581"/>
      <c r="IJ54" s="581"/>
      <c r="IK54" s="581"/>
      <c r="IL54" s="581"/>
      <c r="IM54" s="581"/>
      <c r="IN54" s="581"/>
      <c r="IO54" s="581"/>
      <c r="IP54" s="581"/>
      <c r="IQ54" s="581"/>
      <c r="IR54" s="581"/>
      <c r="IS54" s="581"/>
      <c r="IT54" s="581"/>
      <c r="IU54" s="581"/>
      <c r="IV54" s="581"/>
      <c r="IW54" s="581"/>
      <c r="IX54" s="581"/>
      <c r="IY54" s="581"/>
      <c r="IZ54" s="581"/>
      <c r="JA54" s="581"/>
      <c r="JB54" s="581"/>
      <c r="JC54" s="581"/>
      <c r="JD54" s="581"/>
      <c r="JE54" s="581"/>
      <c r="JF54" s="581"/>
      <c r="JG54" s="581"/>
      <c r="JH54" s="581"/>
      <c r="JI54" s="581"/>
      <c r="JJ54" s="581"/>
      <c r="JK54" s="581"/>
      <c r="JL54" s="581"/>
      <c r="JM54" s="581"/>
      <c r="JN54" s="581"/>
      <c r="JO54" s="581"/>
      <c r="JP54" s="581"/>
      <c r="JQ54" s="581"/>
      <c r="JR54" s="581"/>
      <c r="JS54" s="581"/>
      <c r="JT54" s="581"/>
      <c r="JU54" s="581"/>
      <c r="JV54" s="581"/>
      <c r="JW54" s="581"/>
      <c r="JX54" s="581"/>
      <c r="JY54" s="581"/>
      <c r="JZ54" s="581"/>
      <c r="KA54" s="581"/>
      <c r="KB54" s="581"/>
      <c r="KC54" s="581"/>
      <c r="KD54" s="581"/>
      <c r="KE54" s="581"/>
      <c r="KF54" s="581"/>
      <c r="KG54" s="581"/>
      <c r="KH54" s="581"/>
      <c r="KI54" s="581"/>
      <c r="KJ54" s="581"/>
      <c r="KK54" s="581"/>
      <c r="KL54" s="581"/>
      <c r="KM54" s="581"/>
      <c r="KN54" s="581"/>
      <c r="KO54" s="581"/>
      <c r="KP54" s="581"/>
      <c r="KQ54" s="581"/>
      <c r="KR54" s="581"/>
      <c r="KS54" s="581"/>
      <c r="KT54" s="581"/>
      <c r="KU54" s="581"/>
      <c r="KV54" s="581"/>
      <c r="KW54" s="581"/>
      <c r="KX54" s="581"/>
      <c r="KY54" s="581"/>
      <c r="KZ54" s="581"/>
      <c r="LA54" s="581"/>
      <c r="LB54" s="581"/>
      <c r="LC54" s="581"/>
      <c r="LD54" s="581"/>
      <c r="LE54" s="581"/>
      <c r="LF54" s="581"/>
      <c r="LG54" s="581"/>
      <c r="LH54" s="581"/>
      <c r="LI54" s="581"/>
      <c r="LJ54" s="581"/>
      <c r="LK54" s="581"/>
      <c r="LL54" s="581"/>
      <c r="LM54" s="581"/>
      <c r="LN54" s="581"/>
      <c r="LO54" s="581"/>
      <c r="LP54" s="581"/>
      <c r="LQ54" s="581"/>
      <c r="LR54" s="581"/>
      <c r="LS54" s="581"/>
      <c r="LT54" s="581"/>
      <c r="LU54" s="581"/>
      <c r="LV54" s="581"/>
      <c r="LW54" s="581"/>
      <c r="LX54" s="581"/>
      <c r="LY54" s="581"/>
      <c r="LZ54" s="581"/>
      <c r="MA54" s="581"/>
      <c r="MB54" s="581"/>
      <c r="MC54" s="581"/>
      <c r="MD54" s="581"/>
      <c r="ME54" s="581"/>
      <c r="MF54" s="581"/>
      <c r="MG54" s="581"/>
      <c r="MH54" s="581"/>
      <c r="MI54" s="581"/>
      <c r="MJ54" s="581"/>
      <c r="MK54" s="581"/>
      <c r="ML54" s="581"/>
      <c r="MM54" s="581"/>
      <c r="MN54" s="581"/>
      <c r="MO54" s="581"/>
      <c r="MP54" s="581"/>
      <c r="MQ54" s="581"/>
      <c r="MR54" s="581"/>
      <c r="MS54" s="581"/>
      <c r="MT54" s="581"/>
      <c r="MU54" s="581"/>
      <c r="MV54" s="581"/>
      <c r="MW54" s="581"/>
      <c r="MX54" s="581"/>
      <c r="MY54" s="581"/>
      <c r="MZ54" s="581"/>
      <c r="NA54" s="581"/>
      <c r="NB54" s="581"/>
      <c r="NC54" s="581"/>
      <c r="ND54" s="581"/>
      <c r="NE54" s="581"/>
      <c r="NF54" s="581"/>
      <c r="NG54" s="581"/>
      <c r="NH54" s="581"/>
      <c r="NI54" s="581"/>
      <c r="NJ54" s="581"/>
      <c r="NK54" s="581"/>
      <c r="NL54" s="581"/>
      <c r="NM54" s="581"/>
      <c r="NN54" s="581"/>
      <c r="NO54" s="581"/>
      <c r="NP54" s="581"/>
      <c r="NQ54" s="581"/>
      <c r="NR54" s="581"/>
      <c r="NS54" s="581"/>
      <c r="NT54" s="581"/>
      <c r="NU54" s="581"/>
      <c r="NV54" s="581"/>
      <c r="NW54" s="581"/>
      <c r="NX54" s="581"/>
      <c r="NY54" s="581"/>
      <c r="NZ54" s="581"/>
      <c r="OA54" s="581"/>
      <c r="OB54" s="581"/>
      <c r="OC54" s="581"/>
      <c r="OD54" s="581"/>
      <c r="OE54" s="581"/>
      <c r="OF54" s="581"/>
      <c r="OG54" s="581"/>
      <c r="OH54" s="581"/>
      <c r="OI54" s="581"/>
      <c r="OJ54" s="581"/>
      <c r="OK54" s="581"/>
      <c r="OL54" s="581"/>
      <c r="OM54" s="581"/>
      <c r="ON54" s="581"/>
      <c r="OO54" s="581"/>
      <c r="OP54" s="581"/>
      <c r="OQ54" s="581"/>
      <c r="OR54" s="581"/>
      <c r="OS54" s="581"/>
      <c r="OT54" s="581"/>
      <c r="OU54" s="581"/>
      <c r="OV54" s="581"/>
      <c r="OW54" s="581"/>
      <c r="OX54" s="581"/>
      <c r="OY54" s="581"/>
      <c r="OZ54" s="581"/>
      <c r="PA54" s="581"/>
      <c r="PB54" s="581"/>
      <c r="PC54" s="581"/>
      <c r="PD54" s="581"/>
      <c r="PE54" s="581"/>
      <c r="PF54" s="581"/>
      <c r="PG54" s="581"/>
      <c r="PH54" s="581"/>
      <c r="PI54" s="581"/>
      <c r="PJ54" s="581"/>
      <c r="PK54" s="581"/>
      <c r="PL54" s="581"/>
      <c r="PM54" s="581"/>
      <c r="PN54" s="581"/>
      <c r="PO54" s="581"/>
      <c r="PP54" s="581"/>
      <c r="PQ54" s="581"/>
      <c r="PR54" s="581"/>
      <c r="PS54" s="581"/>
      <c r="PT54" s="581"/>
      <c r="PU54" s="581"/>
      <c r="PV54" s="581"/>
      <c r="PW54" s="581"/>
      <c r="PX54" s="581"/>
      <c r="PY54" s="581"/>
      <c r="PZ54" s="581"/>
      <c r="QA54" s="581"/>
      <c r="QB54" s="581"/>
      <c r="QC54" s="581"/>
      <c r="QD54" s="581"/>
      <c r="QE54" s="581"/>
      <c r="QF54" s="581"/>
      <c r="QG54" s="581"/>
      <c r="QH54" s="581"/>
      <c r="QI54" s="581"/>
      <c r="QJ54" s="581"/>
      <c r="QK54" s="581"/>
      <c r="QL54" s="581"/>
      <c r="QM54" s="581"/>
      <c r="QN54" s="581"/>
      <c r="QO54" s="581"/>
      <c r="QP54" s="581"/>
      <c r="QQ54" s="581"/>
      <c r="QR54" s="581"/>
      <c r="QS54" s="581"/>
      <c r="QT54" s="581"/>
      <c r="QU54" s="581"/>
      <c r="QV54" s="581"/>
      <c r="QW54" s="581"/>
      <c r="QX54" s="581"/>
      <c r="QY54" s="581"/>
      <c r="QZ54" s="581"/>
      <c r="RA54" s="581"/>
      <c r="RB54" s="581"/>
      <c r="RC54" s="581"/>
      <c r="RD54" s="581"/>
      <c r="RE54" s="581"/>
      <c r="RF54" s="581"/>
      <c r="RG54" s="581"/>
      <c r="RH54" s="581"/>
      <c r="RI54" s="581"/>
      <c r="RJ54" s="581"/>
      <c r="RK54" s="581"/>
      <c r="RL54" s="581"/>
      <c r="RM54" s="581"/>
      <c r="RN54" s="581"/>
      <c r="RO54" s="581"/>
      <c r="RP54" s="581"/>
      <c r="RQ54" s="581"/>
      <c r="RR54" s="581"/>
      <c r="RS54" s="581"/>
      <c r="RT54" s="581"/>
      <c r="RU54" s="581"/>
      <c r="RV54" s="581"/>
      <c r="RW54" s="581"/>
      <c r="RX54" s="581"/>
      <c r="RY54" s="581"/>
      <c r="RZ54" s="581"/>
      <c r="SA54" s="581"/>
      <c r="SB54" s="581"/>
      <c r="SC54" s="581"/>
      <c r="SD54" s="581"/>
      <c r="SE54" s="581"/>
      <c r="SF54" s="581"/>
      <c r="SG54" s="581"/>
      <c r="SH54" s="581"/>
      <c r="SI54" s="581"/>
      <c r="SJ54" s="581"/>
      <c r="SK54" s="581"/>
      <c r="SL54" s="581"/>
      <c r="SM54" s="581"/>
      <c r="SN54" s="581"/>
      <c r="SO54" s="581"/>
      <c r="SP54" s="581"/>
      <c r="SQ54" s="581"/>
      <c r="SR54" s="581"/>
      <c r="SS54" s="581"/>
      <c r="ST54" s="581"/>
      <c r="SU54" s="581"/>
      <c r="SV54" s="581"/>
      <c r="SW54" s="581"/>
      <c r="SX54" s="581"/>
      <c r="SY54" s="581"/>
      <c r="SZ54" s="581"/>
      <c r="TA54" s="581"/>
      <c r="TB54" s="581"/>
      <c r="TC54" s="581"/>
      <c r="TD54" s="581"/>
      <c r="TE54" s="581"/>
      <c r="TF54" s="581"/>
      <c r="TG54" s="581"/>
      <c r="TH54" s="581"/>
      <c r="TI54" s="581"/>
      <c r="TJ54" s="581"/>
      <c r="TK54" s="581"/>
      <c r="TL54" s="581"/>
      <c r="TM54" s="581"/>
      <c r="TN54" s="581"/>
      <c r="TO54" s="581"/>
      <c r="TP54" s="581"/>
      <c r="TQ54" s="581"/>
      <c r="TR54" s="581"/>
      <c r="TS54" s="581"/>
      <c r="TT54" s="581"/>
      <c r="TU54" s="581"/>
      <c r="TV54" s="581"/>
      <c r="TW54" s="581"/>
      <c r="TX54" s="581"/>
      <c r="TY54" s="581"/>
      <c r="TZ54" s="581"/>
      <c r="UA54" s="581"/>
      <c r="UB54" s="581"/>
      <c r="UC54" s="581"/>
      <c r="UD54" s="581"/>
      <c r="UE54" s="581"/>
      <c r="UF54" s="581"/>
      <c r="UG54" s="581"/>
      <c r="UH54" s="581"/>
      <c r="UI54" s="581"/>
      <c r="UJ54" s="581"/>
      <c r="UK54" s="581"/>
      <c r="UL54" s="581"/>
      <c r="UM54" s="581"/>
      <c r="UN54" s="581"/>
      <c r="UO54" s="581"/>
      <c r="UP54" s="581"/>
      <c r="UQ54" s="581"/>
      <c r="UR54" s="581"/>
      <c r="US54" s="581"/>
      <c r="UT54" s="581"/>
      <c r="UU54" s="581"/>
      <c r="UV54" s="581"/>
      <c r="UW54" s="581"/>
      <c r="UX54" s="581"/>
      <c r="UY54" s="581"/>
      <c r="UZ54" s="581"/>
      <c r="VA54" s="581"/>
      <c r="VB54" s="581"/>
      <c r="VC54" s="581"/>
      <c r="VD54" s="581"/>
      <c r="VE54" s="581"/>
      <c r="VF54" s="581"/>
      <c r="VG54" s="581"/>
      <c r="VH54" s="581"/>
      <c r="VI54" s="581"/>
      <c r="VJ54" s="581"/>
      <c r="VK54" s="581"/>
      <c r="VL54" s="581"/>
      <c r="VM54" s="581"/>
      <c r="VN54" s="581"/>
      <c r="VO54" s="581"/>
      <c r="VP54" s="581"/>
      <c r="VQ54" s="581"/>
      <c r="VR54" s="581"/>
      <c r="VS54" s="581"/>
      <c r="VT54" s="581"/>
      <c r="VU54" s="581"/>
      <c r="VV54" s="581"/>
      <c r="VW54" s="581"/>
      <c r="VX54" s="581"/>
      <c r="VY54" s="581"/>
      <c r="VZ54" s="581"/>
      <c r="WA54" s="581"/>
      <c r="WB54" s="581"/>
      <c r="WC54" s="581"/>
      <c r="WD54" s="581"/>
      <c r="WE54" s="581"/>
      <c r="WF54" s="581"/>
      <c r="WG54" s="581"/>
      <c r="WH54" s="581"/>
      <c r="WI54" s="581"/>
      <c r="WJ54" s="581"/>
      <c r="WK54" s="581"/>
      <c r="WL54" s="581"/>
      <c r="WM54" s="581"/>
      <c r="WN54" s="581"/>
      <c r="WO54" s="581"/>
      <c r="WP54" s="581"/>
      <c r="WQ54" s="581"/>
      <c r="WR54" s="581"/>
      <c r="WS54" s="581"/>
      <c r="WT54" s="581"/>
      <c r="WU54" s="581"/>
      <c r="WV54" s="581"/>
      <c r="WW54" s="581"/>
      <c r="WX54" s="581"/>
      <c r="WY54" s="581"/>
      <c r="WZ54" s="581"/>
      <c r="XA54" s="581"/>
      <c r="XB54" s="581"/>
      <c r="XC54" s="581"/>
      <c r="XD54" s="581"/>
      <c r="XE54" s="581"/>
      <c r="XF54" s="581"/>
      <c r="XG54" s="581"/>
      <c r="XH54" s="581"/>
      <c r="XI54" s="581"/>
      <c r="XJ54" s="581"/>
      <c r="XK54" s="581"/>
      <c r="XL54" s="581"/>
      <c r="XM54" s="581"/>
      <c r="XN54" s="581"/>
      <c r="XO54" s="581"/>
      <c r="XP54" s="581"/>
      <c r="XQ54" s="581"/>
      <c r="XR54" s="581"/>
      <c r="XS54" s="581"/>
      <c r="XT54" s="581"/>
      <c r="XU54" s="581"/>
      <c r="XV54" s="581"/>
      <c r="XW54" s="581"/>
      <c r="XX54" s="581"/>
      <c r="XY54" s="581"/>
      <c r="XZ54" s="581"/>
      <c r="YA54" s="581"/>
      <c r="YB54" s="581"/>
      <c r="YC54" s="581"/>
      <c r="YD54" s="581"/>
      <c r="YE54" s="581"/>
      <c r="YF54" s="581"/>
      <c r="YG54" s="581"/>
      <c r="YH54" s="581"/>
      <c r="YI54" s="581"/>
      <c r="YJ54" s="581"/>
      <c r="YK54" s="581"/>
      <c r="YL54" s="581"/>
      <c r="YM54" s="581"/>
      <c r="YN54" s="581"/>
      <c r="YO54" s="581"/>
      <c r="YP54" s="581"/>
      <c r="YQ54" s="581"/>
      <c r="YR54" s="581"/>
      <c r="YS54" s="581"/>
      <c r="YT54" s="581"/>
      <c r="YU54" s="581"/>
      <c r="YV54" s="581"/>
      <c r="YW54" s="581"/>
      <c r="YX54" s="581"/>
      <c r="YY54" s="581"/>
      <c r="YZ54" s="581"/>
      <c r="ZA54" s="581"/>
      <c r="ZB54" s="581"/>
      <c r="ZC54" s="581"/>
      <c r="ZD54" s="581"/>
      <c r="ZE54" s="581"/>
      <c r="ZF54" s="581"/>
      <c r="ZG54" s="581"/>
      <c r="ZH54" s="581"/>
      <c r="ZI54" s="581"/>
      <c r="ZJ54" s="581"/>
      <c r="ZK54" s="581"/>
      <c r="ZL54" s="581"/>
      <c r="ZM54" s="581"/>
      <c r="ZN54" s="581"/>
      <c r="ZO54" s="581"/>
      <c r="ZP54" s="581"/>
      <c r="ZQ54" s="581"/>
      <c r="ZR54" s="581"/>
      <c r="ZS54" s="581"/>
      <c r="ZT54" s="581"/>
      <c r="ZU54" s="581"/>
      <c r="ZV54" s="581"/>
      <c r="ZW54" s="581"/>
      <c r="ZX54" s="581"/>
      <c r="ZY54" s="581"/>
      <c r="ZZ54" s="581"/>
    </row>
    <row r="55" spans="1:702" s="583" customFormat="1">
      <c r="A55" s="581"/>
      <c r="B55" s="581"/>
      <c r="C55" s="581"/>
      <c r="D55" s="582"/>
      <c r="E55" s="581"/>
      <c r="F55" s="581"/>
      <c r="G55" s="581"/>
      <c r="H55" s="581"/>
      <c r="I55" s="581"/>
      <c r="J55" s="581"/>
      <c r="K55" s="581"/>
      <c r="L55" s="581"/>
      <c r="M55" s="581"/>
      <c r="N55" s="581"/>
      <c r="O55" s="581"/>
      <c r="P55" s="581"/>
      <c r="Q55" s="581"/>
      <c r="R55" s="581"/>
      <c r="S55" s="581"/>
      <c r="T55" s="581"/>
      <c r="U55" s="581"/>
      <c r="V55" s="581"/>
      <c r="W55" s="581"/>
      <c r="X55" s="581"/>
      <c r="Y55" s="581"/>
      <c r="Z55" s="581"/>
      <c r="AA55" s="581"/>
      <c r="AB55" s="581"/>
      <c r="AC55" s="581"/>
      <c r="AD55" s="581"/>
      <c r="AE55" s="581"/>
      <c r="AF55" s="581"/>
      <c r="AG55" s="581"/>
      <c r="AH55" s="581"/>
      <c r="AI55" s="581"/>
      <c r="AJ55" s="581"/>
      <c r="AK55" s="581"/>
      <c r="AL55" s="581"/>
      <c r="AM55" s="581"/>
      <c r="AN55" s="581"/>
      <c r="AO55" s="581"/>
      <c r="AP55" s="581"/>
      <c r="AQ55" s="581"/>
      <c r="AR55" s="581"/>
      <c r="AS55" s="581"/>
      <c r="AT55" s="581"/>
      <c r="AU55" s="581"/>
      <c r="AV55" s="581"/>
      <c r="AW55" s="581"/>
      <c r="AX55" s="581"/>
      <c r="AY55" s="581"/>
      <c r="AZ55" s="581"/>
      <c r="BA55" s="581"/>
      <c r="BB55" s="581"/>
      <c r="BC55" s="581"/>
      <c r="BD55" s="581"/>
      <c r="BE55" s="581"/>
      <c r="BF55" s="581"/>
      <c r="BG55" s="581"/>
      <c r="BH55" s="581"/>
      <c r="BI55" s="581"/>
      <c r="BJ55" s="581"/>
      <c r="BK55" s="581"/>
      <c r="BL55" s="581"/>
      <c r="BM55" s="581"/>
      <c r="BN55" s="581"/>
      <c r="BO55" s="581"/>
      <c r="BP55" s="581"/>
      <c r="BQ55" s="581"/>
      <c r="BR55" s="581"/>
      <c r="BS55" s="581"/>
      <c r="BT55" s="581"/>
      <c r="BU55" s="581"/>
      <c r="BV55" s="581"/>
      <c r="BW55" s="581"/>
      <c r="BX55" s="581"/>
      <c r="BY55" s="581"/>
      <c r="BZ55" s="581"/>
      <c r="CA55" s="581"/>
      <c r="CB55" s="581"/>
      <c r="CC55" s="581"/>
      <c r="CD55" s="581"/>
      <c r="CE55" s="581"/>
      <c r="CF55" s="581"/>
      <c r="CG55" s="581"/>
      <c r="CH55" s="581"/>
      <c r="CI55" s="581"/>
      <c r="CJ55" s="581"/>
      <c r="CK55" s="581"/>
      <c r="CL55" s="581"/>
      <c r="CM55" s="581"/>
      <c r="CN55" s="581"/>
      <c r="CO55" s="581"/>
      <c r="CP55" s="581"/>
      <c r="CQ55" s="581"/>
      <c r="CR55" s="581"/>
      <c r="CS55" s="581"/>
      <c r="CT55" s="581"/>
      <c r="CU55" s="581"/>
      <c r="CV55" s="581"/>
      <c r="CW55" s="581"/>
      <c r="CX55" s="581"/>
      <c r="CY55" s="581"/>
      <c r="CZ55" s="581"/>
      <c r="DA55" s="581"/>
      <c r="DB55" s="581"/>
      <c r="DC55" s="581"/>
      <c r="DD55" s="581"/>
      <c r="DE55" s="581"/>
      <c r="DF55" s="581"/>
      <c r="DG55" s="581"/>
      <c r="DH55" s="581"/>
      <c r="DI55" s="581"/>
      <c r="DJ55" s="581"/>
      <c r="DK55" s="581"/>
      <c r="DL55" s="581"/>
      <c r="DM55" s="581"/>
      <c r="DN55" s="581"/>
      <c r="DO55" s="581"/>
      <c r="DP55" s="581"/>
      <c r="DQ55" s="581"/>
      <c r="DR55" s="581"/>
      <c r="DS55" s="581"/>
      <c r="DT55" s="581"/>
      <c r="DU55" s="581"/>
      <c r="DV55" s="581"/>
      <c r="DW55" s="581"/>
      <c r="DX55" s="581"/>
      <c r="DY55" s="581"/>
      <c r="DZ55" s="581"/>
      <c r="EA55" s="581"/>
      <c r="EB55" s="581"/>
      <c r="EC55" s="581"/>
      <c r="ED55" s="581"/>
      <c r="EE55" s="581"/>
      <c r="EF55" s="581"/>
      <c r="EG55" s="581"/>
      <c r="EH55" s="581"/>
      <c r="EI55" s="581"/>
      <c r="EJ55" s="581"/>
      <c r="EK55" s="581"/>
      <c r="EL55" s="581"/>
      <c r="EM55" s="581"/>
      <c r="EN55" s="581"/>
      <c r="EO55" s="581"/>
      <c r="EP55" s="581"/>
      <c r="EQ55" s="581"/>
      <c r="ER55" s="581"/>
      <c r="ES55" s="581"/>
      <c r="ET55" s="581"/>
      <c r="EU55" s="581"/>
      <c r="EV55" s="581"/>
      <c r="EW55" s="581"/>
      <c r="EX55" s="581"/>
      <c r="EY55" s="581"/>
      <c r="EZ55" s="581"/>
      <c r="FA55" s="581"/>
      <c r="FB55" s="581"/>
      <c r="FC55" s="581"/>
      <c r="FD55" s="581"/>
      <c r="FE55" s="581"/>
      <c r="FF55" s="581"/>
      <c r="FG55" s="581"/>
      <c r="FH55" s="581"/>
      <c r="FI55" s="581"/>
      <c r="FJ55" s="581"/>
      <c r="FK55" s="581"/>
      <c r="FL55" s="581"/>
      <c r="FM55" s="581"/>
      <c r="FN55" s="581"/>
      <c r="FO55" s="581"/>
      <c r="FP55" s="581"/>
      <c r="FQ55" s="581"/>
      <c r="FR55" s="581"/>
      <c r="FS55" s="581"/>
      <c r="FT55" s="581"/>
      <c r="FU55" s="581"/>
      <c r="FV55" s="581"/>
      <c r="FW55" s="581"/>
      <c r="FX55" s="581"/>
      <c r="FY55" s="581"/>
      <c r="FZ55" s="581"/>
      <c r="GA55" s="581"/>
      <c r="GB55" s="581"/>
      <c r="GC55" s="581"/>
      <c r="GD55" s="581"/>
      <c r="GE55" s="581"/>
      <c r="GF55" s="581"/>
      <c r="GG55" s="581"/>
      <c r="GH55" s="581"/>
      <c r="GI55" s="581"/>
      <c r="GJ55" s="581"/>
      <c r="GK55" s="581"/>
      <c r="GL55" s="581"/>
      <c r="GM55" s="581"/>
      <c r="GN55" s="581"/>
      <c r="GO55" s="581"/>
      <c r="GP55" s="581"/>
      <c r="GQ55" s="581"/>
      <c r="GR55" s="581"/>
      <c r="GS55" s="581"/>
      <c r="GT55" s="581"/>
      <c r="GU55" s="581"/>
      <c r="GV55" s="581"/>
      <c r="GW55" s="581"/>
      <c r="GX55" s="581"/>
      <c r="GY55" s="581"/>
      <c r="GZ55" s="581"/>
      <c r="HA55" s="581"/>
      <c r="HB55" s="581"/>
      <c r="HC55" s="581"/>
      <c r="HD55" s="581"/>
      <c r="HE55" s="581"/>
      <c r="HF55" s="581"/>
      <c r="HG55" s="581"/>
      <c r="HH55" s="581"/>
      <c r="HI55" s="581"/>
      <c r="HJ55" s="581"/>
      <c r="HK55" s="581"/>
      <c r="HL55" s="581"/>
      <c r="HM55" s="581"/>
      <c r="HN55" s="581"/>
      <c r="HO55" s="581"/>
      <c r="HP55" s="581"/>
      <c r="HQ55" s="581"/>
      <c r="HR55" s="581"/>
      <c r="HS55" s="581"/>
      <c r="HT55" s="581"/>
      <c r="HU55" s="581"/>
      <c r="HV55" s="581"/>
      <c r="HW55" s="581"/>
      <c r="HX55" s="581"/>
      <c r="HY55" s="581"/>
      <c r="HZ55" s="581"/>
      <c r="IA55" s="581"/>
      <c r="IB55" s="581"/>
      <c r="IC55" s="581"/>
      <c r="ID55" s="581"/>
      <c r="IE55" s="581"/>
      <c r="IF55" s="581"/>
      <c r="IG55" s="581"/>
      <c r="IH55" s="581"/>
      <c r="II55" s="581"/>
      <c r="IJ55" s="581"/>
      <c r="IK55" s="581"/>
      <c r="IL55" s="581"/>
      <c r="IM55" s="581"/>
      <c r="IN55" s="581"/>
      <c r="IO55" s="581"/>
      <c r="IP55" s="581"/>
      <c r="IQ55" s="581"/>
      <c r="IR55" s="581"/>
      <c r="IS55" s="581"/>
      <c r="IT55" s="581"/>
      <c r="IU55" s="581"/>
      <c r="IV55" s="581"/>
      <c r="IW55" s="581"/>
      <c r="IX55" s="581"/>
      <c r="IY55" s="581"/>
      <c r="IZ55" s="581"/>
      <c r="JA55" s="581"/>
      <c r="JB55" s="581"/>
      <c r="JC55" s="581"/>
      <c r="JD55" s="581"/>
      <c r="JE55" s="581"/>
      <c r="JF55" s="581"/>
      <c r="JG55" s="581"/>
      <c r="JH55" s="581"/>
      <c r="JI55" s="581"/>
      <c r="JJ55" s="581"/>
      <c r="JK55" s="581"/>
      <c r="JL55" s="581"/>
      <c r="JM55" s="581"/>
      <c r="JN55" s="581"/>
      <c r="JO55" s="581"/>
      <c r="JP55" s="581"/>
      <c r="JQ55" s="581"/>
      <c r="JR55" s="581"/>
      <c r="JS55" s="581"/>
      <c r="JT55" s="581"/>
      <c r="JU55" s="581"/>
      <c r="JV55" s="581"/>
      <c r="JW55" s="581"/>
      <c r="JX55" s="581"/>
      <c r="JY55" s="581"/>
      <c r="JZ55" s="581"/>
      <c r="KA55" s="581"/>
      <c r="KB55" s="581"/>
      <c r="KC55" s="581"/>
      <c r="KD55" s="581"/>
      <c r="KE55" s="581"/>
      <c r="KF55" s="581"/>
      <c r="KG55" s="581"/>
      <c r="KH55" s="581"/>
      <c r="KI55" s="581"/>
      <c r="KJ55" s="581"/>
      <c r="KK55" s="581"/>
      <c r="KL55" s="581"/>
      <c r="KM55" s="581"/>
      <c r="KN55" s="581"/>
      <c r="KO55" s="581"/>
      <c r="KP55" s="581"/>
      <c r="KQ55" s="581"/>
      <c r="KR55" s="581"/>
      <c r="KS55" s="581"/>
      <c r="KT55" s="581"/>
      <c r="KU55" s="581"/>
      <c r="KV55" s="581"/>
      <c r="KW55" s="581"/>
      <c r="KX55" s="581"/>
      <c r="KY55" s="581"/>
      <c r="KZ55" s="581"/>
      <c r="LA55" s="581"/>
      <c r="LB55" s="581"/>
      <c r="LC55" s="581"/>
      <c r="LD55" s="581"/>
      <c r="LE55" s="581"/>
      <c r="LF55" s="581"/>
      <c r="LG55" s="581"/>
      <c r="LH55" s="581"/>
      <c r="LI55" s="581"/>
      <c r="LJ55" s="581"/>
      <c r="LK55" s="581"/>
      <c r="LL55" s="581"/>
      <c r="LM55" s="581"/>
      <c r="LN55" s="581"/>
      <c r="LO55" s="581"/>
      <c r="LP55" s="581"/>
      <c r="LQ55" s="581"/>
      <c r="LR55" s="581"/>
      <c r="LS55" s="581"/>
      <c r="LT55" s="581"/>
      <c r="LU55" s="581"/>
      <c r="LV55" s="581"/>
      <c r="LW55" s="581"/>
      <c r="LX55" s="581"/>
      <c r="LY55" s="581"/>
      <c r="LZ55" s="581"/>
      <c r="MA55" s="581"/>
      <c r="MB55" s="581"/>
      <c r="MC55" s="581"/>
      <c r="MD55" s="581"/>
      <c r="ME55" s="581"/>
      <c r="MF55" s="581"/>
      <c r="MG55" s="581"/>
      <c r="MH55" s="581"/>
      <c r="MI55" s="581"/>
      <c r="MJ55" s="581"/>
      <c r="MK55" s="581"/>
      <c r="ML55" s="581"/>
      <c r="MM55" s="581"/>
      <c r="MN55" s="581"/>
      <c r="MO55" s="581"/>
      <c r="MP55" s="581"/>
      <c r="MQ55" s="581"/>
      <c r="MR55" s="581"/>
      <c r="MS55" s="581"/>
      <c r="MT55" s="581"/>
      <c r="MU55" s="581"/>
      <c r="MV55" s="581"/>
      <c r="MW55" s="581"/>
      <c r="MX55" s="581"/>
      <c r="MY55" s="581"/>
      <c r="MZ55" s="581"/>
      <c r="NA55" s="581"/>
      <c r="NB55" s="581"/>
      <c r="NC55" s="581"/>
      <c r="ND55" s="581"/>
      <c r="NE55" s="581"/>
      <c r="NF55" s="581"/>
      <c r="NG55" s="581"/>
      <c r="NH55" s="581"/>
      <c r="NI55" s="581"/>
      <c r="NJ55" s="581"/>
      <c r="NK55" s="581"/>
      <c r="NL55" s="581"/>
      <c r="NM55" s="581"/>
      <c r="NN55" s="581"/>
      <c r="NO55" s="581"/>
      <c r="NP55" s="581"/>
      <c r="NQ55" s="581"/>
      <c r="NR55" s="581"/>
      <c r="NS55" s="581"/>
      <c r="NT55" s="581"/>
      <c r="NU55" s="581"/>
      <c r="NV55" s="581"/>
      <c r="NW55" s="581"/>
      <c r="NX55" s="581"/>
      <c r="NY55" s="581"/>
      <c r="NZ55" s="581"/>
      <c r="OA55" s="581"/>
      <c r="OB55" s="581"/>
      <c r="OC55" s="581"/>
      <c r="OD55" s="581"/>
      <c r="OE55" s="581"/>
      <c r="OF55" s="581"/>
      <c r="OG55" s="581"/>
      <c r="OH55" s="581"/>
      <c r="OI55" s="581"/>
      <c r="OJ55" s="581"/>
      <c r="OK55" s="581"/>
      <c r="OL55" s="581"/>
      <c r="OM55" s="581"/>
      <c r="ON55" s="581"/>
      <c r="OO55" s="581"/>
      <c r="OP55" s="581"/>
      <c r="OQ55" s="581"/>
      <c r="OR55" s="581"/>
      <c r="OS55" s="581"/>
      <c r="OT55" s="581"/>
      <c r="OU55" s="581"/>
      <c r="OV55" s="581"/>
      <c r="OW55" s="581"/>
      <c r="OX55" s="581"/>
      <c r="OY55" s="581"/>
      <c r="OZ55" s="581"/>
      <c r="PA55" s="581"/>
      <c r="PB55" s="581"/>
      <c r="PC55" s="581"/>
      <c r="PD55" s="581"/>
      <c r="PE55" s="581"/>
      <c r="PF55" s="581"/>
      <c r="PG55" s="581"/>
      <c r="PH55" s="581"/>
      <c r="PI55" s="581"/>
      <c r="PJ55" s="581"/>
      <c r="PK55" s="581"/>
      <c r="PL55" s="581"/>
      <c r="PM55" s="581"/>
      <c r="PN55" s="581"/>
      <c r="PO55" s="581"/>
      <c r="PP55" s="581"/>
      <c r="PQ55" s="581"/>
      <c r="PR55" s="581"/>
      <c r="PS55" s="581"/>
      <c r="PT55" s="581"/>
      <c r="PU55" s="581"/>
      <c r="PV55" s="581"/>
      <c r="PW55" s="581"/>
      <c r="PX55" s="581"/>
      <c r="PY55" s="581"/>
      <c r="PZ55" s="581"/>
      <c r="QA55" s="581"/>
      <c r="QB55" s="581"/>
      <c r="QC55" s="581"/>
      <c r="QD55" s="581"/>
      <c r="QE55" s="581"/>
      <c r="QF55" s="581"/>
      <c r="QG55" s="581"/>
      <c r="QH55" s="581"/>
      <c r="QI55" s="581"/>
      <c r="QJ55" s="581"/>
      <c r="QK55" s="581"/>
      <c r="QL55" s="581"/>
      <c r="QM55" s="581"/>
      <c r="QN55" s="581"/>
      <c r="QO55" s="581"/>
      <c r="QP55" s="581"/>
      <c r="QQ55" s="581"/>
      <c r="QR55" s="581"/>
      <c r="QS55" s="581"/>
      <c r="QT55" s="581"/>
      <c r="QU55" s="581"/>
      <c r="QV55" s="581"/>
      <c r="QW55" s="581"/>
      <c r="QX55" s="581"/>
      <c r="QY55" s="581"/>
      <c r="QZ55" s="581"/>
      <c r="RA55" s="581"/>
      <c r="RB55" s="581"/>
      <c r="RC55" s="581"/>
      <c r="RD55" s="581"/>
      <c r="RE55" s="581"/>
      <c r="RF55" s="581"/>
      <c r="RG55" s="581"/>
      <c r="RH55" s="581"/>
      <c r="RI55" s="581"/>
      <c r="RJ55" s="581"/>
      <c r="RK55" s="581"/>
      <c r="RL55" s="581"/>
      <c r="RM55" s="581"/>
      <c r="RN55" s="581"/>
      <c r="RO55" s="581"/>
      <c r="RP55" s="581"/>
      <c r="RQ55" s="581"/>
      <c r="RR55" s="581"/>
      <c r="RS55" s="581"/>
      <c r="RT55" s="581"/>
      <c r="RU55" s="581"/>
      <c r="RV55" s="581"/>
      <c r="RW55" s="581"/>
      <c r="RX55" s="581"/>
      <c r="RY55" s="581"/>
      <c r="RZ55" s="581"/>
      <c r="SA55" s="581"/>
      <c r="SB55" s="581"/>
      <c r="SC55" s="581"/>
      <c r="SD55" s="581"/>
      <c r="SE55" s="581"/>
      <c r="SF55" s="581"/>
      <c r="SG55" s="581"/>
      <c r="SH55" s="581"/>
      <c r="SI55" s="581"/>
      <c r="SJ55" s="581"/>
      <c r="SK55" s="581"/>
      <c r="SL55" s="581"/>
      <c r="SM55" s="581"/>
      <c r="SN55" s="581"/>
      <c r="SO55" s="581"/>
      <c r="SP55" s="581"/>
      <c r="SQ55" s="581"/>
      <c r="SR55" s="581"/>
      <c r="SS55" s="581"/>
      <c r="ST55" s="581"/>
      <c r="SU55" s="581"/>
      <c r="SV55" s="581"/>
      <c r="SW55" s="581"/>
      <c r="SX55" s="581"/>
      <c r="SY55" s="581"/>
      <c r="SZ55" s="581"/>
      <c r="TA55" s="581"/>
      <c r="TB55" s="581"/>
      <c r="TC55" s="581"/>
      <c r="TD55" s="581"/>
      <c r="TE55" s="581"/>
      <c r="TF55" s="581"/>
      <c r="TG55" s="581"/>
      <c r="TH55" s="581"/>
      <c r="TI55" s="581"/>
      <c r="TJ55" s="581"/>
      <c r="TK55" s="581"/>
      <c r="TL55" s="581"/>
      <c r="TM55" s="581"/>
      <c r="TN55" s="581"/>
      <c r="TO55" s="581"/>
      <c r="TP55" s="581"/>
      <c r="TQ55" s="581"/>
      <c r="TR55" s="581"/>
      <c r="TS55" s="581"/>
      <c r="TT55" s="581"/>
      <c r="TU55" s="581"/>
      <c r="TV55" s="581"/>
      <c r="TW55" s="581"/>
      <c r="TX55" s="581"/>
      <c r="TY55" s="581"/>
      <c r="TZ55" s="581"/>
      <c r="UA55" s="581"/>
      <c r="UB55" s="581"/>
      <c r="UC55" s="581"/>
      <c r="UD55" s="581"/>
      <c r="UE55" s="581"/>
      <c r="UF55" s="581"/>
      <c r="UG55" s="581"/>
      <c r="UH55" s="581"/>
      <c r="UI55" s="581"/>
      <c r="UJ55" s="581"/>
      <c r="UK55" s="581"/>
      <c r="UL55" s="581"/>
      <c r="UM55" s="581"/>
      <c r="UN55" s="581"/>
      <c r="UO55" s="581"/>
      <c r="UP55" s="581"/>
      <c r="UQ55" s="581"/>
      <c r="UR55" s="581"/>
      <c r="US55" s="581"/>
      <c r="UT55" s="581"/>
      <c r="UU55" s="581"/>
      <c r="UV55" s="581"/>
      <c r="UW55" s="581"/>
      <c r="UX55" s="581"/>
      <c r="UY55" s="581"/>
      <c r="UZ55" s="581"/>
      <c r="VA55" s="581"/>
      <c r="VB55" s="581"/>
      <c r="VC55" s="581"/>
      <c r="VD55" s="581"/>
      <c r="VE55" s="581"/>
      <c r="VF55" s="581"/>
      <c r="VG55" s="581"/>
      <c r="VH55" s="581"/>
      <c r="VI55" s="581"/>
      <c r="VJ55" s="581"/>
      <c r="VK55" s="581"/>
      <c r="VL55" s="581"/>
      <c r="VM55" s="581"/>
      <c r="VN55" s="581"/>
      <c r="VO55" s="581"/>
      <c r="VP55" s="581"/>
      <c r="VQ55" s="581"/>
      <c r="VR55" s="581"/>
      <c r="VS55" s="581"/>
      <c r="VT55" s="581"/>
      <c r="VU55" s="581"/>
      <c r="VV55" s="581"/>
      <c r="VW55" s="581"/>
      <c r="VX55" s="581"/>
      <c r="VY55" s="581"/>
      <c r="VZ55" s="581"/>
      <c r="WA55" s="581"/>
      <c r="WB55" s="581"/>
      <c r="WC55" s="581"/>
      <c r="WD55" s="581"/>
      <c r="WE55" s="581"/>
      <c r="WF55" s="581"/>
      <c r="WG55" s="581"/>
      <c r="WH55" s="581"/>
      <c r="WI55" s="581"/>
      <c r="WJ55" s="581"/>
      <c r="WK55" s="581"/>
      <c r="WL55" s="581"/>
      <c r="WM55" s="581"/>
      <c r="WN55" s="581"/>
      <c r="WO55" s="581"/>
      <c r="WP55" s="581"/>
      <c r="WQ55" s="581"/>
      <c r="WR55" s="581"/>
      <c r="WS55" s="581"/>
      <c r="WT55" s="581"/>
      <c r="WU55" s="581"/>
      <c r="WV55" s="581"/>
      <c r="WW55" s="581"/>
      <c r="WX55" s="581"/>
      <c r="WY55" s="581"/>
      <c r="WZ55" s="581"/>
      <c r="XA55" s="581"/>
      <c r="XB55" s="581"/>
      <c r="XC55" s="581"/>
      <c r="XD55" s="581"/>
      <c r="XE55" s="581"/>
      <c r="XF55" s="581"/>
      <c r="XG55" s="581"/>
      <c r="XH55" s="581"/>
      <c r="XI55" s="581"/>
      <c r="XJ55" s="581"/>
      <c r="XK55" s="581"/>
      <c r="XL55" s="581"/>
      <c r="XM55" s="581"/>
      <c r="XN55" s="581"/>
      <c r="XO55" s="581"/>
      <c r="XP55" s="581"/>
      <c r="XQ55" s="581"/>
      <c r="XR55" s="581"/>
      <c r="XS55" s="581"/>
      <c r="XT55" s="581"/>
      <c r="XU55" s="581"/>
      <c r="XV55" s="581"/>
      <c r="XW55" s="581"/>
      <c r="XX55" s="581"/>
      <c r="XY55" s="581"/>
      <c r="XZ55" s="581"/>
      <c r="YA55" s="581"/>
      <c r="YB55" s="581"/>
      <c r="YC55" s="581"/>
      <c r="YD55" s="581"/>
      <c r="YE55" s="581"/>
      <c r="YF55" s="581"/>
      <c r="YG55" s="581"/>
      <c r="YH55" s="581"/>
      <c r="YI55" s="581"/>
      <c r="YJ55" s="581"/>
      <c r="YK55" s="581"/>
      <c r="YL55" s="581"/>
      <c r="YM55" s="581"/>
      <c r="YN55" s="581"/>
      <c r="YO55" s="581"/>
      <c r="YP55" s="581"/>
      <c r="YQ55" s="581"/>
      <c r="YR55" s="581"/>
      <c r="YS55" s="581"/>
      <c r="YT55" s="581"/>
      <c r="YU55" s="581"/>
      <c r="YV55" s="581"/>
      <c r="YW55" s="581"/>
      <c r="YX55" s="581"/>
      <c r="YY55" s="581"/>
      <c r="YZ55" s="581"/>
      <c r="ZA55" s="581"/>
      <c r="ZB55" s="581"/>
      <c r="ZC55" s="581"/>
      <c r="ZD55" s="581"/>
      <c r="ZE55" s="581"/>
      <c r="ZF55" s="581"/>
      <c r="ZG55" s="581"/>
      <c r="ZH55" s="581"/>
      <c r="ZI55" s="581"/>
      <c r="ZJ55" s="581"/>
      <c r="ZK55" s="581"/>
      <c r="ZL55" s="581"/>
      <c r="ZM55" s="581"/>
      <c r="ZN55" s="581"/>
      <c r="ZO55" s="581"/>
      <c r="ZP55" s="581"/>
      <c r="ZQ55" s="581"/>
      <c r="ZR55" s="581"/>
      <c r="ZS55" s="581"/>
      <c r="ZT55" s="581"/>
      <c r="ZU55" s="581"/>
      <c r="ZV55" s="581"/>
      <c r="ZW55" s="581"/>
      <c r="ZX55" s="581"/>
      <c r="ZY55" s="581"/>
      <c r="ZZ55" s="581"/>
    </row>
    <row r="56" spans="1:702" s="583" customFormat="1">
      <c r="A56" s="581"/>
      <c r="B56" s="581"/>
      <c r="C56" s="581"/>
      <c r="D56" s="582"/>
      <c r="E56" s="581"/>
      <c r="F56" s="581"/>
      <c r="G56" s="581"/>
      <c r="H56" s="581"/>
      <c r="I56" s="581"/>
      <c r="J56" s="581"/>
      <c r="K56" s="581"/>
      <c r="L56" s="581"/>
      <c r="M56" s="581"/>
      <c r="N56" s="581"/>
      <c r="O56" s="581"/>
      <c r="P56" s="581"/>
      <c r="Q56" s="581"/>
      <c r="R56" s="581"/>
      <c r="S56" s="581"/>
      <c r="T56" s="581"/>
      <c r="U56" s="581"/>
      <c r="V56" s="581"/>
      <c r="W56" s="581"/>
      <c r="X56" s="581"/>
      <c r="Y56" s="581"/>
      <c r="Z56" s="581"/>
      <c r="AA56" s="581"/>
      <c r="AB56" s="581"/>
      <c r="AC56" s="581"/>
      <c r="AD56" s="581"/>
      <c r="AE56" s="581"/>
      <c r="AF56" s="581"/>
      <c r="AG56" s="581"/>
      <c r="AH56" s="581"/>
      <c r="AI56" s="581"/>
      <c r="AJ56" s="581"/>
      <c r="AK56" s="581"/>
      <c r="AL56" s="581"/>
      <c r="AM56" s="581"/>
      <c r="AN56" s="581"/>
      <c r="AO56" s="581"/>
      <c r="AP56" s="581"/>
      <c r="AQ56" s="581"/>
      <c r="AR56" s="581"/>
      <c r="AS56" s="581"/>
      <c r="AT56" s="581"/>
      <c r="AU56" s="581"/>
      <c r="AV56" s="581"/>
      <c r="AW56" s="581"/>
      <c r="AX56" s="581"/>
      <c r="AY56" s="581"/>
      <c r="AZ56" s="581"/>
      <c r="BA56" s="581"/>
      <c r="BB56" s="581"/>
      <c r="BC56" s="581"/>
      <c r="BD56" s="581"/>
      <c r="BE56" s="581"/>
      <c r="BF56" s="581"/>
      <c r="BG56" s="581"/>
      <c r="BH56" s="581"/>
      <c r="BI56" s="581"/>
      <c r="BJ56" s="581"/>
      <c r="BK56" s="581"/>
      <c r="BL56" s="581"/>
      <c r="BM56" s="581"/>
      <c r="BN56" s="581"/>
      <c r="BO56" s="581"/>
      <c r="BP56" s="581"/>
      <c r="BQ56" s="581"/>
      <c r="BR56" s="581"/>
      <c r="BS56" s="581"/>
      <c r="BT56" s="581"/>
      <c r="BU56" s="581"/>
      <c r="BV56" s="581"/>
      <c r="BW56" s="581"/>
      <c r="BX56" s="581"/>
      <c r="BY56" s="581"/>
      <c r="BZ56" s="581"/>
      <c r="CA56" s="581"/>
      <c r="CB56" s="581"/>
      <c r="CC56" s="581"/>
      <c r="CD56" s="581"/>
      <c r="CE56" s="581"/>
      <c r="CF56" s="581"/>
      <c r="CG56" s="581"/>
      <c r="CH56" s="581"/>
      <c r="CI56" s="581"/>
      <c r="CJ56" s="581"/>
      <c r="CK56" s="581"/>
      <c r="CL56" s="581"/>
      <c r="CM56" s="581"/>
      <c r="CN56" s="581"/>
      <c r="CO56" s="581"/>
      <c r="CP56" s="581"/>
      <c r="CQ56" s="581"/>
      <c r="CR56" s="581"/>
      <c r="CS56" s="581"/>
      <c r="CT56" s="581"/>
      <c r="CU56" s="581"/>
      <c r="CV56" s="581"/>
      <c r="CW56" s="581"/>
      <c r="CX56" s="581"/>
      <c r="CY56" s="581"/>
      <c r="CZ56" s="581"/>
      <c r="DA56" s="581"/>
      <c r="DB56" s="581"/>
      <c r="DC56" s="581"/>
      <c r="DD56" s="581"/>
      <c r="DE56" s="581"/>
      <c r="DF56" s="581"/>
      <c r="DG56" s="581"/>
      <c r="DH56" s="581"/>
      <c r="DI56" s="581"/>
      <c r="DJ56" s="581"/>
      <c r="DK56" s="581"/>
      <c r="DL56" s="581"/>
      <c r="DM56" s="581"/>
      <c r="DN56" s="581"/>
      <c r="DO56" s="581"/>
      <c r="DP56" s="581"/>
      <c r="DQ56" s="581"/>
      <c r="DR56" s="581"/>
      <c r="DS56" s="581"/>
      <c r="DT56" s="581"/>
      <c r="DU56" s="581"/>
      <c r="DV56" s="581"/>
      <c r="DW56" s="581"/>
      <c r="DX56" s="581"/>
      <c r="DY56" s="581"/>
      <c r="DZ56" s="581"/>
      <c r="EA56" s="581"/>
      <c r="EB56" s="581"/>
      <c r="EC56" s="581"/>
      <c r="ED56" s="581"/>
      <c r="EE56" s="581"/>
      <c r="EF56" s="581"/>
      <c r="EG56" s="581"/>
      <c r="EH56" s="581"/>
      <c r="EI56" s="581"/>
      <c r="EJ56" s="581"/>
      <c r="EK56" s="581"/>
      <c r="EL56" s="581"/>
      <c r="EM56" s="581"/>
      <c r="EN56" s="581"/>
      <c r="EO56" s="581"/>
      <c r="EP56" s="581"/>
      <c r="EQ56" s="581"/>
      <c r="ER56" s="581"/>
      <c r="ES56" s="581"/>
      <c r="ET56" s="581"/>
      <c r="EU56" s="581"/>
      <c r="EV56" s="581"/>
      <c r="EW56" s="581"/>
      <c r="EX56" s="581"/>
      <c r="EY56" s="581"/>
      <c r="EZ56" s="581"/>
      <c r="FA56" s="581"/>
      <c r="FB56" s="581"/>
      <c r="FC56" s="581"/>
      <c r="FD56" s="581"/>
      <c r="FE56" s="581"/>
      <c r="FF56" s="581"/>
      <c r="FG56" s="581"/>
      <c r="FH56" s="581"/>
      <c r="FI56" s="581"/>
      <c r="FJ56" s="581"/>
      <c r="FK56" s="581"/>
      <c r="FL56" s="581"/>
      <c r="FM56" s="581"/>
      <c r="FN56" s="581"/>
      <c r="FO56" s="581"/>
      <c r="FP56" s="581"/>
      <c r="FQ56" s="581"/>
      <c r="FR56" s="581"/>
      <c r="FS56" s="581"/>
      <c r="FT56" s="581"/>
      <c r="FU56" s="581"/>
      <c r="FV56" s="581"/>
      <c r="FW56" s="581"/>
      <c r="FX56" s="581"/>
      <c r="FY56" s="581"/>
      <c r="FZ56" s="581"/>
      <c r="GA56" s="581"/>
      <c r="GB56" s="581"/>
      <c r="GC56" s="581"/>
      <c r="GD56" s="581"/>
      <c r="GE56" s="581"/>
      <c r="GF56" s="581"/>
      <c r="GG56" s="581"/>
      <c r="GH56" s="581"/>
      <c r="GI56" s="581"/>
      <c r="GJ56" s="581"/>
      <c r="GK56" s="581"/>
      <c r="GL56" s="581"/>
      <c r="GM56" s="581"/>
      <c r="GN56" s="581"/>
      <c r="GO56" s="581"/>
      <c r="GP56" s="581"/>
      <c r="GQ56" s="581"/>
      <c r="GR56" s="581"/>
      <c r="GS56" s="581"/>
      <c r="GT56" s="581"/>
      <c r="GU56" s="581"/>
      <c r="GV56" s="581"/>
      <c r="GW56" s="581"/>
      <c r="GX56" s="581"/>
      <c r="GY56" s="581"/>
      <c r="GZ56" s="581"/>
      <c r="HA56" s="581"/>
      <c r="HB56" s="581"/>
      <c r="HC56" s="581"/>
      <c r="HD56" s="581"/>
      <c r="HE56" s="581"/>
      <c r="HF56" s="581"/>
      <c r="HG56" s="581"/>
      <c r="HH56" s="581"/>
      <c r="HI56" s="581"/>
      <c r="HJ56" s="581"/>
      <c r="HK56" s="581"/>
      <c r="HL56" s="581"/>
      <c r="HM56" s="581"/>
      <c r="HN56" s="581"/>
      <c r="HO56" s="581"/>
      <c r="HP56" s="581"/>
      <c r="HQ56" s="581"/>
      <c r="HR56" s="581"/>
      <c r="HS56" s="581"/>
      <c r="HT56" s="581"/>
      <c r="HU56" s="581"/>
      <c r="HV56" s="581"/>
      <c r="HW56" s="581"/>
      <c r="HX56" s="581"/>
      <c r="HY56" s="581"/>
      <c r="HZ56" s="581"/>
      <c r="IA56" s="581"/>
      <c r="IB56" s="581"/>
      <c r="IC56" s="581"/>
      <c r="ID56" s="581"/>
      <c r="IE56" s="581"/>
      <c r="IF56" s="581"/>
      <c r="IG56" s="581"/>
      <c r="IH56" s="581"/>
      <c r="II56" s="581"/>
      <c r="IJ56" s="581"/>
      <c r="IK56" s="581"/>
      <c r="IL56" s="581"/>
      <c r="IM56" s="581"/>
      <c r="IN56" s="581"/>
      <c r="IO56" s="581"/>
      <c r="IP56" s="581"/>
      <c r="IQ56" s="581"/>
      <c r="IR56" s="581"/>
      <c r="IS56" s="581"/>
      <c r="IT56" s="581"/>
      <c r="IU56" s="581"/>
      <c r="IV56" s="581"/>
      <c r="IW56" s="581"/>
      <c r="IX56" s="581"/>
      <c r="IY56" s="581"/>
      <c r="IZ56" s="581"/>
      <c r="JA56" s="581"/>
      <c r="JB56" s="581"/>
      <c r="JC56" s="581"/>
      <c r="JD56" s="581"/>
      <c r="JE56" s="581"/>
      <c r="JF56" s="581"/>
      <c r="JG56" s="581"/>
      <c r="JH56" s="581"/>
      <c r="JI56" s="581"/>
      <c r="JJ56" s="581"/>
      <c r="JK56" s="581"/>
      <c r="JL56" s="581"/>
      <c r="JM56" s="581"/>
      <c r="JN56" s="581"/>
      <c r="JO56" s="581"/>
      <c r="JP56" s="581"/>
      <c r="JQ56" s="581"/>
      <c r="JR56" s="581"/>
      <c r="JS56" s="581"/>
      <c r="JT56" s="581"/>
      <c r="JU56" s="581"/>
      <c r="JV56" s="581"/>
      <c r="JW56" s="581"/>
      <c r="JX56" s="581"/>
      <c r="JY56" s="581"/>
      <c r="JZ56" s="581"/>
      <c r="KA56" s="581"/>
      <c r="KB56" s="581"/>
      <c r="KC56" s="581"/>
      <c r="KD56" s="581"/>
      <c r="KE56" s="581"/>
      <c r="KF56" s="581"/>
      <c r="KG56" s="581"/>
      <c r="KH56" s="581"/>
      <c r="KI56" s="581"/>
      <c r="KJ56" s="581"/>
      <c r="KK56" s="581"/>
      <c r="KL56" s="581"/>
      <c r="KM56" s="581"/>
      <c r="KN56" s="581"/>
      <c r="KO56" s="581"/>
      <c r="KP56" s="581"/>
      <c r="KQ56" s="581"/>
      <c r="KR56" s="581"/>
      <c r="KS56" s="581"/>
      <c r="KT56" s="581"/>
      <c r="KU56" s="581"/>
      <c r="KV56" s="581"/>
      <c r="KW56" s="581"/>
      <c r="KX56" s="581"/>
      <c r="KY56" s="581"/>
      <c r="KZ56" s="581"/>
      <c r="LA56" s="581"/>
      <c r="LB56" s="581"/>
      <c r="LC56" s="581"/>
      <c r="LD56" s="581"/>
      <c r="LE56" s="581"/>
      <c r="LF56" s="581"/>
      <c r="LG56" s="581"/>
      <c r="LH56" s="581"/>
      <c r="LI56" s="581"/>
      <c r="LJ56" s="581"/>
      <c r="LK56" s="581"/>
      <c r="LL56" s="581"/>
      <c r="LM56" s="581"/>
      <c r="LN56" s="581"/>
      <c r="LO56" s="581"/>
      <c r="LP56" s="581"/>
      <c r="LQ56" s="581"/>
      <c r="LR56" s="581"/>
      <c r="LS56" s="581"/>
      <c r="LT56" s="581"/>
      <c r="LU56" s="581"/>
      <c r="LV56" s="581"/>
      <c r="LW56" s="581"/>
      <c r="LX56" s="581"/>
      <c r="LY56" s="581"/>
      <c r="LZ56" s="581"/>
      <c r="MA56" s="581"/>
      <c r="MB56" s="581"/>
      <c r="MC56" s="581"/>
      <c r="MD56" s="581"/>
      <c r="ME56" s="581"/>
      <c r="MF56" s="581"/>
      <c r="MG56" s="581"/>
      <c r="MH56" s="581"/>
      <c r="MI56" s="581"/>
      <c r="MJ56" s="581"/>
      <c r="MK56" s="581"/>
      <c r="ML56" s="581"/>
      <c r="MM56" s="581"/>
      <c r="MN56" s="581"/>
      <c r="MO56" s="581"/>
      <c r="MP56" s="581"/>
      <c r="MQ56" s="581"/>
      <c r="MR56" s="581"/>
      <c r="MS56" s="581"/>
      <c r="MT56" s="581"/>
      <c r="MU56" s="581"/>
      <c r="MV56" s="581"/>
      <c r="MW56" s="581"/>
      <c r="MX56" s="581"/>
      <c r="MY56" s="581"/>
      <c r="MZ56" s="581"/>
      <c r="NA56" s="581"/>
      <c r="NB56" s="581"/>
      <c r="NC56" s="581"/>
      <c r="ND56" s="581"/>
      <c r="NE56" s="581"/>
      <c r="NF56" s="581"/>
      <c r="NG56" s="581"/>
      <c r="NH56" s="581"/>
      <c r="NI56" s="581"/>
      <c r="NJ56" s="581"/>
      <c r="NK56" s="581"/>
      <c r="NL56" s="581"/>
      <c r="NM56" s="581"/>
      <c r="NN56" s="581"/>
      <c r="NO56" s="581"/>
      <c r="NP56" s="581"/>
      <c r="NQ56" s="581"/>
      <c r="NR56" s="581"/>
      <c r="NS56" s="581"/>
      <c r="NT56" s="581"/>
      <c r="NU56" s="581"/>
      <c r="NV56" s="581"/>
      <c r="NW56" s="581"/>
      <c r="NX56" s="581"/>
      <c r="NY56" s="581"/>
      <c r="NZ56" s="581"/>
      <c r="OA56" s="581"/>
      <c r="OB56" s="581"/>
      <c r="OC56" s="581"/>
      <c r="OD56" s="581"/>
      <c r="OE56" s="581"/>
      <c r="OF56" s="581"/>
      <c r="OG56" s="581"/>
      <c r="OH56" s="581"/>
      <c r="OI56" s="581"/>
      <c r="OJ56" s="581"/>
      <c r="OK56" s="581"/>
      <c r="OL56" s="581"/>
      <c r="OM56" s="581"/>
      <c r="ON56" s="581"/>
      <c r="OO56" s="581"/>
      <c r="OP56" s="581"/>
      <c r="OQ56" s="581"/>
      <c r="OR56" s="581"/>
      <c r="OS56" s="581"/>
      <c r="OT56" s="581"/>
      <c r="OU56" s="581"/>
      <c r="OV56" s="581"/>
      <c r="OW56" s="581"/>
      <c r="OX56" s="581"/>
      <c r="OY56" s="581"/>
      <c r="OZ56" s="581"/>
      <c r="PA56" s="581"/>
      <c r="PB56" s="581"/>
      <c r="PC56" s="581"/>
      <c r="PD56" s="581"/>
      <c r="PE56" s="581"/>
      <c r="PF56" s="581"/>
      <c r="PG56" s="581"/>
      <c r="PH56" s="581"/>
      <c r="PI56" s="581"/>
      <c r="PJ56" s="581"/>
      <c r="PK56" s="581"/>
      <c r="PL56" s="581"/>
      <c r="PM56" s="581"/>
      <c r="PN56" s="581"/>
      <c r="PO56" s="581"/>
      <c r="PP56" s="581"/>
      <c r="PQ56" s="581"/>
      <c r="PR56" s="581"/>
      <c r="PS56" s="581"/>
      <c r="PT56" s="581"/>
      <c r="PU56" s="581"/>
      <c r="PV56" s="581"/>
      <c r="PW56" s="581"/>
      <c r="PX56" s="581"/>
      <c r="PY56" s="581"/>
      <c r="PZ56" s="581"/>
      <c r="QA56" s="581"/>
      <c r="QB56" s="581"/>
      <c r="QC56" s="581"/>
      <c r="QD56" s="581"/>
      <c r="QE56" s="581"/>
      <c r="QF56" s="581"/>
      <c r="QG56" s="581"/>
      <c r="QH56" s="581"/>
      <c r="QI56" s="581"/>
      <c r="QJ56" s="581"/>
      <c r="QK56" s="581"/>
      <c r="QL56" s="581"/>
      <c r="QM56" s="581"/>
      <c r="QN56" s="581"/>
      <c r="QO56" s="581"/>
      <c r="QP56" s="581"/>
      <c r="QQ56" s="581"/>
      <c r="QR56" s="581"/>
      <c r="QS56" s="581"/>
      <c r="QT56" s="581"/>
      <c r="QU56" s="581"/>
      <c r="QV56" s="581"/>
      <c r="QW56" s="581"/>
      <c r="QX56" s="581"/>
      <c r="QY56" s="581"/>
      <c r="QZ56" s="581"/>
      <c r="RA56" s="581"/>
      <c r="RB56" s="581"/>
      <c r="RC56" s="581"/>
      <c r="RD56" s="581"/>
      <c r="RE56" s="581"/>
      <c r="RF56" s="581"/>
      <c r="RG56" s="581"/>
      <c r="RH56" s="581"/>
      <c r="RI56" s="581"/>
      <c r="RJ56" s="581"/>
      <c r="RK56" s="581"/>
      <c r="RL56" s="581"/>
      <c r="RM56" s="581"/>
      <c r="RN56" s="581"/>
      <c r="RO56" s="581"/>
      <c r="RP56" s="581"/>
      <c r="RQ56" s="581"/>
      <c r="RR56" s="581"/>
      <c r="RS56" s="581"/>
      <c r="RT56" s="581"/>
      <c r="RU56" s="581"/>
      <c r="RV56" s="581"/>
      <c r="RW56" s="581"/>
      <c r="RX56" s="581"/>
      <c r="RY56" s="581"/>
      <c r="RZ56" s="581"/>
      <c r="SA56" s="581"/>
      <c r="SB56" s="581"/>
      <c r="SC56" s="581"/>
      <c r="SD56" s="581"/>
      <c r="SE56" s="581"/>
      <c r="SF56" s="581"/>
      <c r="SG56" s="581"/>
      <c r="SH56" s="581"/>
      <c r="SI56" s="581"/>
      <c r="SJ56" s="581"/>
      <c r="SK56" s="581"/>
      <c r="SL56" s="581"/>
      <c r="SM56" s="581"/>
      <c r="SN56" s="581"/>
      <c r="SO56" s="581"/>
      <c r="SP56" s="581"/>
      <c r="SQ56" s="581"/>
      <c r="SR56" s="581"/>
      <c r="SS56" s="581"/>
      <c r="ST56" s="581"/>
      <c r="SU56" s="581"/>
      <c r="SV56" s="581"/>
      <c r="SW56" s="581"/>
      <c r="SX56" s="581"/>
      <c r="SY56" s="581"/>
      <c r="SZ56" s="581"/>
      <c r="TA56" s="581"/>
      <c r="TB56" s="581"/>
      <c r="TC56" s="581"/>
      <c r="TD56" s="581"/>
      <c r="TE56" s="581"/>
      <c r="TF56" s="581"/>
      <c r="TG56" s="581"/>
      <c r="TH56" s="581"/>
      <c r="TI56" s="581"/>
      <c r="TJ56" s="581"/>
      <c r="TK56" s="581"/>
      <c r="TL56" s="581"/>
      <c r="TM56" s="581"/>
      <c r="TN56" s="581"/>
      <c r="TO56" s="581"/>
      <c r="TP56" s="581"/>
      <c r="TQ56" s="581"/>
      <c r="TR56" s="581"/>
      <c r="TS56" s="581"/>
      <c r="TT56" s="581"/>
      <c r="TU56" s="581"/>
      <c r="TV56" s="581"/>
      <c r="TW56" s="581"/>
      <c r="TX56" s="581"/>
      <c r="TY56" s="581"/>
      <c r="TZ56" s="581"/>
      <c r="UA56" s="581"/>
      <c r="UB56" s="581"/>
      <c r="UC56" s="581"/>
      <c r="UD56" s="581"/>
      <c r="UE56" s="581"/>
      <c r="UF56" s="581"/>
      <c r="UG56" s="581"/>
      <c r="UH56" s="581"/>
      <c r="UI56" s="581"/>
      <c r="UJ56" s="581"/>
      <c r="UK56" s="581"/>
      <c r="UL56" s="581"/>
      <c r="UM56" s="581"/>
      <c r="UN56" s="581"/>
      <c r="UO56" s="581"/>
      <c r="UP56" s="581"/>
      <c r="UQ56" s="581"/>
      <c r="UR56" s="581"/>
      <c r="US56" s="581"/>
      <c r="UT56" s="581"/>
      <c r="UU56" s="581"/>
      <c r="UV56" s="581"/>
      <c r="UW56" s="581"/>
      <c r="UX56" s="581"/>
      <c r="UY56" s="581"/>
      <c r="UZ56" s="581"/>
      <c r="VA56" s="581"/>
      <c r="VB56" s="581"/>
      <c r="VC56" s="581"/>
      <c r="VD56" s="581"/>
      <c r="VE56" s="581"/>
      <c r="VF56" s="581"/>
      <c r="VG56" s="581"/>
      <c r="VH56" s="581"/>
      <c r="VI56" s="581"/>
      <c r="VJ56" s="581"/>
      <c r="VK56" s="581"/>
      <c r="VL56" s="581"/>
      <c r="VM56" s="581"/>
      <c r="VN56" s="581"/>
      <c r="VO56" s="581"/>
      <c r="VP56" s="581"/>
      <c r="VQ56" s="581"/>
      <c r="VR56" s="581"/>
      <c r="VS56" s="581"/>
      <c r="VT56" s="581"/>
      <c r="VU56" s="581"/>
      <c r="VV56" s="581"/>
      <c r="VW56" s="581"/>
      <c r="VX56" s="581"/>
      <c r="VY56" s="581"/>
      <c r="VZ56" s="581"/>
      <c r="WA56" s="581"/>
      <c r="WB56" s="581"/>
      <c r="WC56" s="581"/>
      <c r="WD56" s="581"/>
      <c r="WE56" s="581"/>
      <c r="WF56" s="581"/>
      <c r="WG56" s="581"/>
      <c r="WH56" s="581"/>
      <c r="WI56" s="581"/>
      <c r="WJ56" s="581"/>
      <c r="WK56" s="581"/>
      <c r="WL56" s="581"/>
      <c r="WM56" s="581"/>
      <c r="WN56" s="581"/>
      <c r="WO56" s="581"/>
      <c r="WP56" s="581"/>
      <c r="WQ56" s="581"/>
      <c r="WR56" s="581"/>
      <c r="WS56" s="581"/>
      <c r="WT56" s="581"/>
      <c r="WU56" s="581"/>
      <c r="WV56" s="581"/>
      <c r="WW56" s="581"/>
      <c r="WX56" s="581"/>
      <c r="WY56" s="581"/>
      <c r="WZ56" s="581"/>
      <c r="XA56" s="581"/>
      <c r="XB56" s="581"/>
      <c r="XC56" s="581"/>
      <c r="XD56" s="581"/>
      <c r="XE56" s="581"/>
      <c r="XF56" s="581"/>
      <c r="XG56" s="581"/>
      <c r="XH56" s="581"/>
      <c r="XI56" s="581"/>
      <c r="XJ56" s="581"/>
      <c r="XK56" s="581"/>
      <c r="XL56" s="581"/>
      <c r="XM56" s="581"/>
      <c r="XN56" s="581"/>
      <c r="XO56" s="581"/>
      <c r="XP56" s="581"/>
      <c r="XQ56" s="581"/>
      <c r="XR56" s="581"/>
      <c r="XS56" s="581"/>
      <c r="XT56" s="581"/>
      <c r="XU56" s="581"/>
      <c r="XV56" s="581"/>
      <c r="XW56" s="581"/>
      <c r="XX56" s="581"/>
      <c r="XY56" s="581"/>
      <c r="XZ56" s="581"/>
      <c r="YA56" s="581"/>
      <c r="YB56" s="581"/>
      <c r="YC56" s="581"/>
      <c r="YD56" s="581"/>
      <c r="YE56" s="581"/>
      <c r="YF56" s="581"/>
      <c r="YG56" s="581"/>
      <c r="YH56" s="581"/>
      <c r="YI56" s="581"/>
      <c r="YJ56" s="581"/>
      <c r="YK56" s="581"/>
      <c r="YL56" s="581"/>
      <c r="YM56" s="581"/>
      <c r="YN56" s="581"/>
      <c r="YO56" s="581"/>
      <c r="YP56" s="581"/>
      <c r="YQ56" s="581"/>
      <c r="YR56" s="581"/>
      <c r="YS56" s="581"/>
      <c r="YT56" s="581"/>
      <c r="YU56" s="581"/>
      <c r="YV56" s="581"/>
      <c r="YW56" s="581"/>
      <c r="YX56" s="581"/>
      <c r="YY56" s="581"/>
      <c r="YZ56" s="581"/>
      <c r="ZA56" s="581"/>
      <c r="ZB56" s="581"/>
      <c r="ZC56" s="581"/>
      <c r="ZD56" s="581"/>
      <c r="ZE56" s="581"/>
      <c r="ZF56" s="581"/>
      <c r="ZG56" s="581"/>
      <c r="ZH56" s="581"/>
      <c r="ZI56" s="581"/>
      <c r="ZJ56" s="581"/>
      <c r="ZK56" s="581"/>
      <c r="ZL56" s="581"/>
      <c r="ZM56" s="581"/>
      <c r="ZN56" s="581"/>
      <c r="ZO56" s="581"/>
      <c r="ZP56" s="581"/>
      <c r="ZQ56" s="581"/>
      <c r="ZR56" s="581"/>
      <c r="ZS56" s="581"/>
      <c r="ZT56" s="581"/>
      <c r="ZU56" s="581"/>
      <c r="ZV56" s="581"/>
      <c r="ZW56" s="581"/>
      <c r="ZX56" s="581"/>
      <c r="ZY56" s="581"/>
      <c r="ZZ56" s="581"/>
    </row>
    <row r="57" spans="1:702" s="583" customFormat="1">
      <c r="A57" s="581"/>
      <c r="B57" s="581"/>
      <c r="C57" s="581"/>
      <c r="D57" s="582"/>
      <c r="E57" s="581"/>
      <c r="F57" s="581"/>
      <c r="G57" s="581"/>
      <c r="H57" s="581"/>
      <c r="I57" s="581"/>
      <c r="J57" s="581"/>
      <c r="K57" s="581"/>
      <c r="L57" s="581"/>
      <c r="M57" s="581"/>
      <c r="N57" s="581"/>
      <c r="O57" s="581"/>
      <c r="P57" s="581"/>
      <c r="Q57" s="581"/>
      <c r="R57" s="581"/>
      <c r="S57" s="581"/>
      <c r="T57" s="581"/>
      <c r="U57" s="581"/>
      <c r="V57" s="581"/>
      <c r="W57" s="581"/>
      <c r="X57" s="581"/>
      <c r="Y57" s="581"/>
      <c r="Z57" s="581"/>
      <c r="AA57" s="581"/>
      <c r="AB57" s="581"/>
      <c r="AC57" s="581"/>
      <c r="AD57" s="581"/>
      <c r="AE57" s="581"/>
      <c r="AF57" s="581"/>
      <c r="AG57" s="581"/>
      <c r="AH57" s="581"/>
      <c r="AI57" s="581"/>
      <c r="AJ57" s="581"/>
      <c r="AK57" s="581"/>
      <c r="AL57" s="581"/>
      <c r="AM57" s="581"/>
      <c r="AN57" s="581"/>
      <c r="AO57" s="581"/>
      <c r="AP57" s="581"/>
      <c r="AQ57" s="581"/>
      <c r="AR57" s="581"/>
      <c r="AS57" s="581"/>
      <c r="AT57" s="581"/>
      <c r="AU57" s="581"/>
      <c r="AV57" s="581"/>
      <c r="AW57" s="581"/>
      <c r="AX57" s="581"/>
      <c r="AY57" s="581"/>
      <c r="AZ57" s="581"/>
      <c r="BA57" s="581"/>
      <c r="BB57" s="581"/>
      <c r="BC57" s="581"/>
      <c r="BD57" s="581"/>
      <c r="BE57" s="581"/>
      <c r="BF57" s="581"/>
      <c r="BG57" s="581"/>
      <c r="BH57" s="581"/>
      <c r="BI57" s="581"/>
      <c r="BJ57" s="581"/>
      <c r="BK57" s="581"/>
      <c r="BL57" s="581"/>
      <c r="BM57" s="581"/>
      <c r="BN57" s="581"/>
      <c r="BO57" s="581"/>
      <c r="BP57" s="581"/>
      <c r="BQ57" s="581"/>
      <c r="BR57" s="581"/>
      <c r="BS57" s="581"/>
      <c r="BT57" s="581"/>
      <c r="BU57" s="581"/>
      <c r="BV57" s="581"/>
      <c r="BW57" s="581"/>
      <c r="BX57" s="581"/>
      <c r="BY57" s="581"/>
      <c r="BZ57" s="581"/>
      <c r="CA57" s="581"/>
      <c r="CB57" s="581"/>
      <c r="CC57" s="581"/>
      <c r="CD57" s="581"/>
      <c r="CE57" s="581"/>
      <c r="CF57" s="581"/>
      <c r="CG57" s="581"/>
      <c r="CH57" s="581"/>
      <c r="CI57" s="581"/>
      <c r="CJ57" s="581"/>
      <c r="CK57" s="581"/>
      <c r="CL57" s="581"/>
      <c r="CM57" s="581"/>
      <c r="CN57" s="581"/>
      <c r="CO57" s="581"/>
      <c r="CP57" s="581"/>
      <c r="CQ57" s="581"/>
      <c r="CR57" s="581"/>
      <c r="CS57" s="581"/>
      <c r="CT57" s="581"/>
      <c r="CU57" s="581"/>
      <c r="CV57" s="581"/>
      <c r="CW57" s="581"/>
      <c r="CX57" s="581"/>
      <c r="CY57" s="581"/>
      <c r="CZ57" s="581"/>
      <c r="DA57" s="581"/>
      <c r="DB57" s="581"/>
      <c r="DC57" s="581"/>
      <c r="DD57" s="581"/>
      <c r="DE57" s="581"/>
      <c r="DF57" s="581"/>
      <c r="DG57" s="581"/>
      <c r="DH57" s="581"/>
      <c r="DI57" s="581"/>
      <c r="DJ57" s="581"/>
      <c r="DK57" s="581"/>
      <c r="DL57" s="581"/>
      <c r="DM57" s="581"/>
      <c r="DN57" s="581"/>
      <c r="DO57" s="581"/>
      <c r="DP57" s="581"/>
      <c r="DQ57" s="581"/>
      <c r="DR57" s="581"/>
      <c r="DS57" s="581"/>
      <c r="DT57" s="581"/>
      <c r="DU57" s="581"/>
      <c r="DV57" s="581"/>
      <c r="DW57" s="581"/>
      <c r="DX57" s="581"/>
      <c r="DY57" s="581"/>
      <c r="DZ57" s="581"/>
      <c r="EA57" s="581"/>
      <c r="EB57" s="581"/>
      <c r="EC57" s="581"/>
      <c r="ED57" s="581"/>
      <c r="EE57" s="581"/>
      <c r="EF57" s="581"/>
      <c r="EG57" s="581"/>
      <c r="EH57" s="581"/>
      <c r="EI57" s="581"/>
      <c r="EJ57" s="581"/>
      <c r="EK57" s="581"/>
      <c r="EL57" s="581"/>
      <c r="EM57" s="581"/>
      <c r="EN57" s="581"/>
      <c r="EO57" s="581"/>
      <c r="EP57" s="581"/>
      <c r="EQ57" s="581"/>
      <c r="ER57" s="581"/>
      <c r="ES57" s="581"/>
      <c r="ET57" s="581"/>
      <c r="EU57" s="581"/>
      <c r="EV57" s="581"/>
      <c r="EW57" s="581"/>
      <c r="EX57" s="581"/>
      <c r="EY57" s="581"/>
      <c r="EZ57" s="581"/>
      <c r="FA57" s="581"/>
      <c r="FB57" s="581"/>
      <c r="FC57" s="581"/>
      <c r="FD57" s="581"/>
      <c r="FE57" s="581"/>
      <c r="FF57" s="581"/>
      <c r="FG57" s="581"/>
      <c r="FH57" s="581"/>
      <c r="FI57" s="581"/>
      <c r="FJ57" s="581"/>
      <c r="FK57" s="581"/>
      <c r="FL57" s="581"/>
      <c r="FM57" s="581"/>
      <c r="FN57" s="581"/>
      <c r="FO57" s="581"/>
      <c r="FP57" s="581"/>
      <c r="FQ57" s="581"/>
      <c r="FR57" s="581"/>
      <c r="FS57" s="581"/>
      <c r="FT57" s="581"/>
      <c r="FU57" s="581"/>
      <c r="FV57" s="581"/>
      <c r="FW57" s="581"/>
      <c r="FX57" s="581"/>
      <c r="FY57" s="581"/>
      <c r="FZ57" s="581"/>
      <c r="GA57" s="581"/>
      <c r="GB57" s="581"/>
      <c r="GC57" s="581"/>
      <c r="GD57" s="581"/>
      <c r="GE57" s="581"/>
      <c r="GF57" s="581"/>
      <c r="GG57" s="581"/>
      <c r="GH57" s="581"/>
      <c r="GI57" s="581"/>
      <c r="GJ57" s="581"/>
      <c r="GK57" s="581"/>
      <c r="GL57" s="581"/>
      <c r="GM57" s="581"/>
      <c r="GN57" s="581"/>
      <c r="GO57" s="581"/>
      <c r="GP57" s="581"/>
      <c r="GQ57" s="581"/>
      <c r="GR57" s="581"/>
      <c r="GS57" s="581"/>
      <c r="GT57" s="581"/>
      <c r="GU57" s="581"/>
      <c r="GV57" s="581"/>
      <c r="GW57" s="581"/>
      <c r="GX57" s="581"/>
      <c r="GY57" s="581"/>
      <c r="GZ57" s="581"/>
      <c r="HA57" s="581"/>
      <c r="HB57" s="581"/>
      <c r="HC57" s="581"/>
      <c r="HD57" s="581"/>
      <c r="HE57" s="581"/>
      <c r="HF57" s="581"/>
      <c r="HG57" s="581"/>
      <c r="HH57" s="581"/>
      <c r="HI57" s="581"/>
      <c r="HJ57" s="581"/>
      <c r="HK57" s="581"/>
      <c r="HL57" s="581"/>
      <c r="HM57" s="581"/>
      <c r="HN57" s="581"/>
      <c r="HO57" s="581"/>
      <c r="HP57" s="581"/>
      <c r="HQ57" s="581"/>
      <c r="HR57" s="581"/>
      <c r="HS57" s="581"/>
      <c r="HT57" s="581"/>
      <c r="HU57" s="581"/>
      <c r="HV57" s="581"/>
      <c r="HW57" s="581"/>
      <c r="HX57" s="581"/>
      <c r="HY57" s="581"/>
      <c r="HZ57" s="581"/>
      <c r="IA57" s="581"/>
      <c r="IB57" s="581"/>
      <c r="IC57" s="581"/>
      <c r="ID57" s="581"/>
      <c r="IE57" s="581"/>
      <c r="IF57" s="581"/>
      <c r="IG57" s="581"/>
      <c r="IH57" s="581"/>
      <c r="II57" s="581"/>
      <c r="IJ57" s="581"/>
      <c r="IK57" s="581"/>
      <c r="IL57" s="581"/>
      <c r="IM57" s="581"/>
      <c r="IN57" s="581"/>
      <c r="IO57" s="581"/>
      <c r="IP57" s="581"/>
      <c r="IQ57" s="581"/>
      <c r="IR57" s="581"/>
      <c r="IS57" s="581"/>
      <c r="IT57" s="581"/>
      <c r="IU57" s="581"/>
      <c r="IV57" s="581"/>
      <c r="IW57" s="581"/>
      <c r="IX57" s="581"/>
      <c r="IY57" s="581"/>
      <c r="IZ57" s="581"/>
      <c r="JA57" s="581"/>
      <c r="JB57" s="581"/>
      <c r="JC57" s="581"/>
      <c r="JD57" s="581"/>
      <c r="JE57" s="581"/>
      <c r="JF57" s="581"/>
      <c r="JG57" s="581"/>
      <c r="JH57" s="581"/>
      <c r="JI57" s="581"/>
      <c r="JJ57" s="581"/>
      <c r="JK57" s="581"/>
      <c r="JL57" s="581"/>
      <c r="JM57" s="581"/>
      <c r="JN57" s="581"/>
      <c r="JO57" s="581"/>
      <c r="JP57" s="581"/>
      <c r="JQ57" s="581"/>
      <c r="JR57" s="581"/>
      <c r="JS57" s="581"/>
      <c r="JT57" s="581"/>
      <c r="JU57" s="581"/>
      <c r="JV57" s="581"/>
      <c r="JW57" s="581"/>
      <c r="JX57" s="581"/>
      <c r="JY57" s="581"/>
      <c r="JZ57" s="581"/>
      <c r="KA57" s="581"/>
      <c r="KB57" s="581"/>
      <c r="KC57" s="581"/>
      <c r="KD57" s="581"/>
      <c r="KE57" s="581"/>
      <c r="KF57" s="581"/>
      <c r="KG57" s="581"/>
      <c r="KH57" s="581"/>
      <c r="KI57" s="581"/>
      <c r="KJ57" s="581"/>
      <c r="KK57" s="581"/>
      <c r="KL57" s="581"/>
      <c r="KM57" s="581"/>
      <c r="KN57" s="581"/>
      <c r="KO57" s="581"/>
      <c r="KP57" s="581"/>
      <c r="KQ57" s="581"/>
      <c r="KR57" s="581"/>
      <c r="KS57" s="581"/>
      <c r="KT57" s="581"/>
      <c r="KU57" s="581"/>
      <c r="KV57" s="581"/>
      <c r="KW57" s="581"/>
      <c r="KX57" s="581"/>
      <c r="KY57" s="581"/>
      <c r="KZ57" s="581"/>
      <c r="LA57" s="581"/>
      <c r="LB57" s="581"/>
      <c r="LC57" s="581"/>
      <c r="LD57" s="581"/>
      <c r="LE57" s="581"/>
      <c r="LF57" s="581"/>
      <c r="LG57" s="581"/>
      <c r="LH57" s="581"/>
      <c r="LI57" s="581"/>
      <c r="LJ57" s="581"/>
      <c r="LK57" s="581"/>
      <c r="LL57" s="581"/>
      <c r="LM57" s="581"/>
      <c r="LN57" s="581"/>
      <c r="LO57" s="581"/>
      <c r="LP57" s="581"/>
      <c r="LQ57" s="581"/>
      <c r="LR57" s="581"/>
      <c r="LS57" s="581"/>
      <c r="LT57" s="581"/>
      <c r="LU57" s="581"/>
      <c r="LV57" s="581"/>
      <c r="LW57" s="581"/>
      <c r="LX57" s="581"/>
      <c r="LY57" s="581"/>
      <c r="LZ57" s="581"/>
      <c r="MA57" s="581"/>
      <c r="MB57" s="581"/>
      <c r="MC57" s="581"/>
      <c r="MD57" s="581"/>
      <c r="ME57" s="581"/>
      <c r="MF57" s="581"/>
      <c r="MG57" s="581"/>
      <c r="MH57" s="581"/>
      <c r="MI57" s="581"/>
      <c r="MJ57" s="581"/>
      <c r="MK57" s="581"/>
      <c r="ML57" s="581"/>
      <c r="MM57" s="581"/>
      <c r="MN57" s="581"/>
      <c r="MO57" s="581"/>
      <c r="MP57" s="581"/>
      <c r="MQ57" s="581"/>
      <c r="MR57" s="581"/>
      <c r="MS57" s="581"/>
      <c r="MT57" s="581"/>
      <c r="MU57" s="581"/>
      <c r="MV57" s="581"/>
      <c r="MW57" s="581"/>
      <c r="MX57" s="581"/>
      <c r="MY57" s="581"/>
      <c r="MZ57" s="581"/>
      <c r="NA57" s="581"/>
      <c r="NB57" s="581"/>
      <c r="NC57" s="581"/>
      <c r="ND57" s="581"/>
      <c r="NE57" s="581"/>
      <c r="NF57" s="581"/>
      <c r="NG57" s="581"/>
      <c r="NH57" s="581"/>
      <c r="NI57" s="581"/>
      <c r="NJ57" s="581"/>
      <c r="NK57" s="581"/>
      <c r="NL57" s="581"/>
      <c r="NM57" s="581"/>
      <c r="NN57" s="581"/>
      <c r="NO57" s="581"/>
      <c r="NP57" s="581"/>
      <c r="NQ57" s="581"/>
      <c r="NR57" s="581"/>
      <c r="NS57" s="581"/>
      <c r="NT57" s="581"/>
      <c r="NU57" s="581"/>
      <c r="NV57" s="581"/>
      <c r="NW57" s="581"/>
      <c r="NX57" s="581"/>
      <c r="NY57" s="581"/>
      <c r="NZ57" s="581"/>
      <c r="OA57" s="581"/>
      <c r="OB57" s="581"/>
      <c r="OC57" s="581"/>
      <c r="OD57" s="581"/>
      <c r="OE57" s="581"/>
      <c r="OF57" s="581"/>
      <c r="OG57" s="581"/>
      <c r="OH57" s="581"/>
      <c r="OI57" s="581"/>
      <c r="OJ57" s="581"/>
      <c r="OK57" s="581"/>
      <c r="OL57" s="581"/>
      <c r="OM57" s="581"/>
      <c r="ON57" s="581"/>
      <c r="OO57" s="581"/>
      <c r="OP57" s="581"/>
      <c r="OQ57" s="581"/>
      <c r="OR57" s="581"/>
      <c r="OS57" s="581"/>
      <c r="OT57" s="581"/>
      <c r="OU57" s="581"/>
      <c r="OV57" s="581"/>
      <c r="OW57" s="581"/>
      <c r="OX57" s="581"/>
      <c r="OY57" s="581"/>
      <c r="OZ57" s="581"/>
      <c r="PA57" s="581"/>
      <c r="PB57" s="581"/>
      <c r="PC57" s="581"/>
      <c r="PD57" s="581"/>
      <c r="PE57" s="581"/>
      <c r="PF57" s="581"/>
      <c r="PG57" s="581"/>
      <c r="PH57" s="581"/>
      <c r="PI57" s="581"/>
      <c r="PJ57" s="581"/>
      <c r="PK57" s="581"/>
      <c r="PL57" s="581"/>
      <c r="PM57" s="581"/>
      <c r="PN57" s="581"/>
      <c r="PO57" s="581"/>
      <c r="PP57" s="581"/>
      <c r="PQ57" s="581"/>
      <c r="PR57" s="581"/>
      <c r="PS57" s="581"/>
      <c r="PT57" s="581"/>
      <c r="PU57" s="581"/>
      <c r="PV57" s="581"/>
      <c r="PW57" s="581"/>
      <c r="PX57" s="581"/>
      <c r="PY57" s="581"/>
      <c r="PZ57" s="581"/>
      <c r="QA57" s="581"/>
      <c r="QB57" s="581"/>
      <c r="QC57" s="581"/>
      <c r="QD57" s="581"/>
      <c r="QE57" s="581"/>
      <c r="QF57" s="581"/>
      <c r="QG57" s="581"/>
      <c r="QH57" s="581"/>
      <c r="QI57" s="581"/>
      <c r="QJ57" s="581"/>
      <c r="QK57" s="581"/>
      <c r="QL57" s="581"/>
      <c r="QM57" s="581"/>
      <c r="QN57" s="581"/>
      <c r="QO57" s="581"/>
      <c r="QP57" s="581"/>
      <c r="QQ57" s="581"/>
      <c r="QR57" s="581"/>
      <c r="QS57" s="581"/>
      <c r="QT57" s="581"/>
      <c r="QU57" s="581"/>
      <c r="QV57" s="581"/>
      <c r="QW57" s="581"/>
      <c r="QX57" s="581"/>
      <c r="QY57" s="581"/>
      <c r="QZ57" s="581"/>
      <c r="RA57" s="581"/>
      <c r="RB57" s="581"/>
      <c r="RC57" s="581"/>
      <c r="RD57" s="581"/>
      <c r="RE57" s="581"/>
      <c r="RF57" s="581"/>
      <c r="RG57" s="581"/>
      <c r="RH57" s="581"/>
      <c r="RI57" s="581"/>
      <c r="RJ57" s="581"/>
      <c r="RK57" s="581"/>
      <c r="RL57" s="581"/>
      <c r="RM57" s="581"/>
      <c r="RN57" s="581"/>
      <c r="RO57" s="581"/>
      <c r="RP57" s="581"/>
      <c r="RQ57" s="581"/>
      <c r="RR57" s="581"/>
      <c r="RS57" s="581"/>
      <c r="RT57" s="581"/>
      <c r="RU57" s="581"/>
      <c r="RV57" s="581"/>
      <c r="RW57" s="581"/>
      <c r="RX57" s="581"/>
      <c r="RY57" s="581"/>
      <c r="RZ57" s="581"/>
      <c r="SA57" s="581"/>
      <c r="SB57" s="581"/>
      <c r="SC57" s="581"/>
      <c r="SD57" s="581"/>
      <c r="SE57" s="581"/>
      <c r="SF57" s="581"/>
      <c r="SG57" s="581"/>
      <c r="SH57" s="581"/>
      <c r="SI57" s="581"/>
      <c r="SJ57" s="581"/>
      <c r="SK57" s="581"/>
      <c r="SL57" s="581"/>
      <c r="SM57" s="581"/>
      <c r="SN57" s="581"/>
      <c r="SO57" s="581"/>
      <c r="SP57" s="581"/>
      <c r="SQ57" s="581"/>
      <c r="SR57" s="581"/>
      <c r="SS57" s="581"/>
      <c r="ST57" s="581"/>
      <c r="SU57" s="581"/>
      <c r="SV57" s="581"/>
      <c r="SW57" s="581"/>
      <c r="SX57" s="581"/>
      <c r="SY57" s="581"/>
      <c r="SZ57" s="581"/>
      <c r="TA57" s="581"/>
      <c r="TB57" s="581"/>
      <c r="TC57" s="581"/>
      <c r="TD57" s="581"/>
      <c r="TE57" s="581"/>
      <c r="TF57" s="581"/>
      <c r="TG57" s="581"/>
      <c r="TH57" s="581"/>
      <c r="TI57" s="581"/>
      <c r="TJ57" s="581"/>
      <c r="TK57" s="581"/>
      <c r="TL57" s="581"/>
      <c r="TM57" s="581"/>
      <c r="TN57" s="581"/>
      <c r="TO57" s="581"/>
      <c r="TP57" s="581"/>
      <c r="TQ57" s="581"/>
      <c r="TR57" s="581"/>
      <c r="TS57" s="581"/>
      <c r="TT57" s="581"/>
      <c r="TU57" s="581"/>
      <c r="TV57" s="581"/>
      <c r="TW57" s="581"/>
      <c r="TX57" s="581"/>
      <c r="TY57" s="581"/>
      <c r="TZ57" s="581"/>
      <c r="UA57" s="581"/>
      <c r="UB57" s="581"/>
      <c r="UC57" s="581"/>
      <c r="UD57" s="581"/>
      <c r="UE57" s="581"/>
      <c r="UF57" s="581"/>
      <c r="UG57" s="581"/>
      <c r="UH57" s="581"/>
      <c r="UI57" s="581"/>
      <c r="UJ57" s="581"/>
      <c r="UK57" s="581"/>
      <c r="UL57" s="581"/>
      <c r="UM57" s="581"/>
      <c r="UN57" s="581"/>
      <c r="UO57" s="581"/>
      <c r="UP57" s="581"/>
      <c r="UQ57" s="581"/>
      <c r="UR57" s="581"/>
      <c r="US57" s="581"/>
      <c r="UT57" s="581"/>
      <c r="UU57" s="581"/>
      <c r="UV57" s="581"/>
      <c r="UW57" s="581"/>
      <c r="UX57" s="581"/>
      <c r="UY57" s="581"/>
      <c r="UZ57" s="581"/>
      <c r="VA57" s="581"/>
      <c r="VB57" s="581"/>
      <c r="VC57" s="581"/>
      <c r="VD57" s="581"/>
      <c r="VE57" s="581"/>
      <c r="VF57" s="581"/>
      <c r="VG57" s="581"/>
      <c r="VH57" s="581"/>
      <c r="VI57" s="581"/>
      <c r="VJ57" s="581"/>
      <c r="VK57" s="581"/>
      <c r="VL57" s="581"/>
      <c r="VM57" s="581"/>
      <c r="VN57" s="581"/>
      <c r="VO57" s="581"/>
      <c r="VP57" s="581"/>
      <c r="VQ57" s="581"/>
      <c r="VR57" s="581"/>
      <c r="VS57" s="581"/>
      <c r="VT57" s="581"/>
      <c r="VU57" s="581"/>
      <c r="VV57" s="581"/>
      <c r="VW57" s="581"/>
      <c r="VX57" s="581"/>
      <c r="VY57" s="581"/>
      <c r="VZ57" s="581"/>
      <c r="WA57" s="581"/>
      <c r="WB57" s="581"/>
      <c r="WC57" s="581"/>
      <c r="WD57" s="581"/>
      <c r="WE57" s="581"/>
      <c r="WF57" s="581"/>
      <c r="WG57" s="581"/>
      <c r="WH57" s="581"/>
      <c r="WI57" s="581"/>
      <c r="WJ57" s="581"/>
      <c r="WK57" s="581"/>
      <c r="WL57" s="581"/>
      <c r="WM57" s="581"/>
      <c r="WN57" s="581"/>
      <c r="WO57" s="581"/>
      <c r="WP57" s="581"/>
      <c r="WQ57" s="581"/>
      <c r="WR57" s="581"/>
      <c r="WS57" s="581"/>
      <c r="WT57" s="581"/>
      <c r="WU57" s="581"/>
      <c r="WV57" s="581"/>
      <c r="WW57" s="581"/>
      <c r="WX57" s="581"/>
      <c r="WY57" s="581"/>
      <c r="WZ57" s="581"/>
      <c r="XA57" s="581"/>
      <c r="XB57" s="581"/>
      <c r="XC57" s="581"/>
      <c r="XD57" s="581"/>
      <c r="XE57" s="581"/>
      <c r="XF57" s="581"/>
      <c r="XG57" s="581"/>
      <c r="XH57" s="581"/>
      <c r="XI57" s="581"/>
      <c r="XJ57" s="581"/>
      <c r="XK57" s="581"/>
      <c r="XL57" s="581"/>
      <c r="XM57" s="581"/>
      <c r="XN57" s="581"/>
      <c r="XO57" s="581"/>
      <c r="XP57" s="581"/>
      <c r="XQ57" s="581"/>
      <c r="XR57" s="581"/>
      <c r="XS57" s="581"/>
      <c r="XT57" s="581"/>
      <c r="XU57" s="581"/>
      <c r="XV57" s="581"/>
      <c r="XW57" s="581"/>
      <c r="XX57" s="581"/>
      <c r="XY57" s="581"/>
      <c r="XZ57" s="581"/>
      <c r="YA57" s="581"/>
      <c r="YB57" s="581"/>
      <c r="YC57" s="581"/>
      <c r="YD57" s="581"/>
      <c r="YE57" s="581"/>
      <c r="YF57" s="581"/>
      <c r="YG57" s="581"/>
      <c r="YH57" s="581"/>
      <c r="YI57" s="581"/>
      <c r="YJ57" s="581"/>
      <c r="YK57" s="581"/>
      <c r="YL57" s="581"/>
      <c r="YM57" s="581"/>
      <c r="YN57" s="581"/>
      <c r="YO57" s="581"/>
      <c r="YP57" s="581"/>
      <c r="YQ57" s="581"/>
      <c r="YR57" s="581"/>
      <c r="YS57" s="581"/>
      <c r="YT57" s="581"/>
      <c r="YU57" s="581"/>
      <c r="YV57" s="581"/>
      <c r="YW57" s="581"/>
      <c r="YX57" s="581"/>
      <c r="YY57" s="581"/>
      <c r="YZ57" s="581"/>
      <c r="ZA57" s="581"/>
      <c r="ZB57" s="581"/>
      <c r="ZC57" s="581"/>
      <c r="ZD57" s="581"/>
      <c r="ZE57" s="581"/>
      <c r="ZF57" s="581"/>
      <c r="ZG57" s="581"/>
      <c r="ZH57" s="581"/>
      <c r="ZI57" s="581"/>
      <c r="ZJ57" s="581"/>
      <c r="ZK57" s="581"/>
      <c r="ZL57" s="581"/>
      <c r="ZM57" s="581"/>
      <c r="ZN57" s="581"/>
      <c r="ZO57" s="581"/>
      <c r="ZP57" s="581"/>
      <c r="ZQ57" s="581"/>
      <c r="ZR57" s="581"/>
      <c r="ZS57" s="581"/>
      <c r="ZT57" s="581"/>
      <c r="ZU57" s="581"/>
      <c r="ZV57" s="581"/>
      <c r="ZW57" s="581"/>
      <c r="ZX57" s="581"/>
      <c r="ZY57" s="581"/>
      <c r="ZZ57" s="581"/>
    </row>
    <row r="58" spans="1:702" s="583" customFormat="1">
      <c r="A58" s="581"/>
      <c r="B58" s="581"/>
      <c r="C58" s="581"/>
      <c r="D58" s="582"/>
      <c r="E58" s="581"/>
      <c r="F58" s="581"/>
      <c r="G58" s="581"/>
      <c r="H58" s="581"/>
      <c r="I58" s="581"/>
      <c r="J58" s="581"/>
      <c r="K58" s="581"/>
      <c r="L58" s="581"/>
      <c r="M58" s="581"/>
      <c r="N58" s="581"/>
      <c r="O58" s="581"/>
      <c r="P58" s="581"/>
      <c r="Q58" s="581"/>
      <c r="R58" s="581"/>
      <c r="S58" s="581"/>
      <c r="T58" s="581"/>
      <c r="U58" s="581"/>
      <c r="V58" s="581"/>
      <c r="W58" s="581"/>
      <c r="X58" s="581"/>
      <c r="Y58" s="581"/>
      <c r="Z58" s="581"/>
      <c r="AA58" s="581"/>
      <c r="AB58" s="581"/>
      <c r="AC58" s="581"/>
      <c r="AD58" s="581"/>
      <c r="AE58" s="581"/>
      <c r="AF58" s="581"/>
      <c r="AG58" s="581"/>
      <c r="AH58" s="581"/>
      <c r="AI58" s="581"/>
      <c r="AJ58" s="581"/>
      <c r="AK58" s="581"/>
      <c r="AL58" s="581"/>
      <c r="AM58" s="581"/>
      <c r="AN58" s="581"/>
      <c r="AO58" s="581"/>
      <c r="AP58" s="581"/>
      <c r="AQ58" s="581"/>
      <c r="AR58" s="581"/>
      <c r="AS58" s="581"/>
      <c r="AT58" s="581"/>
      <c r="AU58" s="581"/>
      <c r="AV58" s="581"/>
      <c r="AW58" s="581"/>
      <c r="AX58" s="581"/>
      <c r="AY58" s="581"/>
      <c r="AZ58" s="581"/>
      <c r="BA58" s="581"/>
      <c r="BB58" s="581"/>
      <c r="BC58" s="581"/>
      <c r="BD58" s="581"/>
      <c r="BE58" s="581"/>
      <c r="BF58" s="581"/>
      <c r="BG58" s="581"/>
      <c r="BH58" s="581"/>
      <c r="BI58" s="581"/>
      <c r="BJ58" s="581"/>
      <c r="BK58" s="581"/>
      <c r="BL58" s="581"/>
      <c r="BM58" s="581"/>
      <c r="BN58" s="581"/>
      <c r="BO58" s="581"/>
      <c r="BP58" s="581"/>
      <c r="BQ58" s="581"/>
      <c r="BR58" s="581"/>
      <c r="BS58" s="581"/>
      <c r="BT58" s="581"/>
      <c r="BU58" s="581"/>
      <c r="BV58" s="581"/>
      <c r="BW58" s="581"/>
      <c r="BX58" s="581"/>
      <c r="BY58" s="581"/>
      <c r="BZ58" s="581"/>
      <c r="CA58" s="581"/>
      <c r="CB58" s="581"/>
      <c r="CC58" s="581"/>
      <c r="CD58" s="581"/>
      <c r="CE58" s="581"/>
      <c r="CF58" s="581"/>
      <c r="CG58" s="581"/>
      <c r="CH58" s="581"/>
      <c r="CI58" s="581"/>
      <c r="CJ58" s="581"/>
      <c r="CK58" s="581"/>
      <c r="CL58" s="581"/>
      <c r="CM58" s="581"/>
      <c r="CN58" s="581"/>
      <c r="CO58" s="581"/>
      <c r="CP58" s="581"/>
      <c r="CQ58" s="581"/>
      <c r="CR58" s="581"/>
      <c r="CS58" s="581"/>
      <c r="CT58" s="581"/>
      <c r="CU58" s="581"/>
      <c r="CV58" s="581"/>
      <c r="CW58" s="581"/>
      <c r="CX58" s="581"/>
      <c r="CY58" s="581"/>
      <c r="CZ58" s="581"/>
      <c r="DA58" s="581"/>
      <c r="DB58" s="581"/>
      <c r="DC58" s="581"/>
      <c r="DD58" s="581"/>
      <c r="DE58" s="581"/>
      <c r="DF58" s="581"/>
      <c r="DG58" s="581"/>
      <c r="DH58" s="581"/>
      <c r="DI58" s="581"/>
      <c r="DJ58" s="581"/>
      <c r="DK58" s="581"/>
      <c r="DL58" s="581"/>
      <c r="DM58" s="581"/>
      <c r="DN58" s="581"/>
      <c r="DO58" s="581"/>
      <c r="DP58" s="581"/>
      <c r="DQ58" s="581"/>
      <c r="DR58" s="581"/>
      <c r="DS58" s="581"/>
      <c r="DT58" s="581"/>
      <c r="DU58" s="581"/>
      <c r="DV58" s="581"/>
      <c r="DW58" s="581"/>
      <c r="DX58" s="581"/>
      <c r="DY58" s="581"/>
      <c r="DZ58" s="581"/>
      <c r="EA58" s="581"/>
      <c r="EB58" s="581"/>
      <c r="EC58" s="581"/>
      <c r="ED58" s="581"/>
      <c r="EE58" s="581"/>
      <c r="EF58" s="581"/>
      <c r="EG58" s="581"/>
      <c r="EH58" s="581"/>
      <c r="EI58" s="581"/>
      <c r="EJ58" s="581"/>
      <c r="EK58" s="581"/>
      <c r="EL58" s="581"/>
      <c r="EM58" s="581"/>
      <c r="EN58" s="581"/>
      <c r="EO58" s="581"/>
      <c r="EP58" s="581"/>
      <c r="EQ58" s="581"/>
      <c r="ER58" s="581"/>
      <c r="ES58" s="581"/>
      <c r="ET58" s="581"/>
      <c r="EU58" s="581"/>
      <c r="EV58" s="581"/>
      <c r="EW58" s="581"/>
      <c r="EX58" s="581"/>
      <c r="EY58" s="581"/>
      <c r="EZ58" s="581"/>
      <c r="FA58" s="581"/>
      <c r="FB58" s="581"/>
      <c r="FC58" s="581"/>
      <c r="FD58" s="581"/>
      <c r="FE58" s="581"/>
      <c r="FF58" s="581"/>
      <c r="FG58" s="581"/>
      <c r="FH58" s="581"/>
      <c r="FI58" s="581"/>
      <c r="FJ58" s="581"/>
      <c r="FK58" s="581"/>
      <c r="FL58" s="581"/>
      <c r="FM58" s="581"/>
      <c r="FN58" s="581"/>
      <c r="FO58" s="581"/>
      <c r="FP58" s="581"/>
      <c r="FQ58" s="581"/>
      <c r="FR58" s="581"/>
      <c r="FS58" s="581"/>
      <c r="FT58" s="581"/>
      <c r="FU58" s="581"/>
      <c r="FV58" s="581"/>
      <c r="FW58" s="581"/>
      <c r="FX58" s="581"/>
      <c r="FY58" s="581"/>
      <c r="FZ58" s="581"/>
      <c r="GA58" s="581"/>
      <c r="GB58" s="581"/>
      <c r="GC58" s="581"/>
      <c r="GD58" s="581"/>
      <c r="GE58" s="581"/>
      <c r="GF58" s="581"/>
      <c r="GG58" s="581"/>
      <c r="GH58" s="581"/>
      <c r="GI58" s="581"/>
      <c r="GJ58" s="581"/>
      <c r="GK58" s="581"/>
      <c r="GL58" s="581"/>
      <c r="GM58" s="581"/>
      <c r="GN58" s="581"/>
      <c r="GO58" s="581"/>
      <c r="GP58" s="581"/>
      <c r="GQ58" s="581"/>
      <c r="GR58" s="581"/>
      <c r="GS58" s="581"/>
      <c r="GT58" s="581"/>
      <c r="GU58" s="581"/>
      <c r="GV58" s="581"/>
      <c r="GW58" s="581"/>
      <c r="GX58" s="581"/>
      <c r="GY58" s="581"/>
      <c r="GZ58" s="581"/>
      <c r="HA58" s="581"/>
      <c r="HB58" s="581"/>
      <c r="HC58" s="581"/>
      <c r="HD58" s="581"/>
      <c r="HE58" s="581"/>
      <c r="HF58" s="581"/>
      <c r="HG58" s="581"/>
      <c r="HH58" s="581"/>
      <c r="HI58" s="581"/>
      <c r="HJ58" s="581"/>
      <c r="HK58" s="581"/>
      <c r="HL58" s="581"/>
      <c r="HM58" s="581"/>
      <c r="HN58" s="581"/>
      <c r="HO58" s="581"/>
      <c r="HP58" s="581"/>
      <c r="HQ58" s="581"/>
      <c r="HR58" s="581"/>
      <c r="HS58" s="581"/>
      <c r="HT58" s="581"/>
      <c r="HU58" s="581"/>
      <c r="HV58" s="581"/>
      <c r="HW58" s="581"/>
      <c r="HX58" s="581"/>
      <c r="HY58" s="581"/>
      <c r="HZ58" s="581"/>
      <c r="IA58" s="581"/>
      <c r="IB58" s="581"/>
      <c r="IC58" s="581"/>
      <c r="ID58" s="581"/>
      <c r="IE58" s="581"/>
      <c r="IF58" s="581"/>
      <c r="IG58" s="581"/>
      <c r="IH58" s="581"/>
      <c r="II58" s="581"/>
      <c r="IJ58" s="581"/>
      <c r="IK58" s="581"/>
      <c r="IL58" s="581"/>
      <c r="IM58" s="581"/>
      <c r="IN58" s="581"/>
      <c r="IO58" s="581"/>
      <c r="IP58" s="581"/>
      <c r="IQ58" s="581"/>
      <c r="IR58" s="581"/>
      <c r="IS58" s="581"/>
      <c r="IT58" s="581"/>
      <c r="IU58" s="581"/>
      <c r="IV58" s="581"/>
      <c r="IW58" s="581"/>
      <c r="IX58" s="581"/>
      <c r="IY58" s="581"/>
      <c r="IZ58" s="581"/>
      <c r="JA58" s="581"/>
      <c r="JB58" s="581"/>
      <c r="JC58" s="581"/>
      <c r="JD58" s="581"/>
      <c r="JE58" s="581"/>
      <c r="JF58" s="581"/>
      <c r="JG58" s="581"/>
      <c r="JH58" s="581"/>
      <c r="JI58" s="581"/>
      <c r="JJ58" s="581"/>
      <c r="JK58" s="581"/>
      <c r="JL58" s="581"/>
      <c r="JM58" s="581"/>
      <c r="JN58" s="581"/>
      <c r="JO58" s="581"/>
      <c r="JP58" s="581"/>
      <c r="JQ58" s="581"/>
      <c r="JR58" s="581"/>
      <c r="JS58" s="581"/>
      <c r="JT58" s="581"/>
      <c r="JU58" s="581"/>
      <c r="JV58" s="581"/>
      <c r="JW58" s="581"/>
      <c r="JX58" s="581"/>
      <c r="JY58" s="581"/>
      <c r="JZ58" s="581"/>
      <c r="KA58" s="581"/>
      <c r="KB58" s="581"/>
      <c r="KC58" s="581"/>
      <c r="KD58" s="581"/>
      <c r="KE58" s="581"/>
      <c r="KF58" s="581"/>
      <c r="KG58" s="581"/>
      <c r="KH58" s="581"/>
      <c r="KI58" s="581"/>
      <c r="KJ58" s="581"/>
      <c r="KK58" s="581"/>
      <c r="KL58" s="581"/>
      <c r="KM58" s="581"/>
      <c r="KN58" s="581"/>
      <c r="KO58" s="581"/>
      <c r="KP58" s="581"/>
      <c r="KQ58" s="581"/>
      <c r="KR58" s="581"/>
      <c r="KS58" s="581"/>
      <c r="KT58" s="581"/>
      <c r="KU58" s="581"/>
      <c r="KV58" s="581"/>
      <c r="KW58" s="581"/>
      <c r="KX58" s="581"/>
      <c r="KY58" s="581"/>
      <c r="KZ58" s="581"/>
      <c r="LA58" s="581"/>
      <c r="LB58" s="581"/>
      <c r="LC58" s="581"/>
      <c r="LD58" s="581"/>
      <c r="LE58" s="581"/>
      <c r="LF58" s="581"/>
      <c r="LG58" s="581"/>
      <c r="LH58" s="581"/>
      <c r="LI58" s="581"/>
      <c r="LJ58" s="581"/>
      <c r="LK58" s="581"/>
      <c r="LL58" s="581"/>
      <c r="LM58" s="581"/>
      <c r="LN58" s="581"/>
      <c r="LO58" s="581"/>
      <c r="LP58" s="581"/>
      <c r="LQ58" s="581"/>
      <c r="LR58" s="581"/>
      <c r="LS58" s="581"/>
      <c r="LT58" s="581"/>
      <c r="LU58" s="581"/>
      <c r="LV58" s="581"/>
      <c r="LW58" s="581"/>
      <c r="LX58" s="581"/>
      <c r="LY58" s="581"/>
      <c r="LZ58" s="581"/>
      <c r="MA58" s="581"/>
      <c r="MB58" s="581"/>
      <c r="MC58" s="581"/>
      <c r="MD58" s="581"/>
      <c r="ME58" s="581"/>
      <c r="MF58" s="581"/>
      <c r="MG58" s="581"/>
      <c r="MH58" s="581"/>
      <c r="MI58" s="581"/>
      <c r="MJ58" s="581"/>
      <c r="MK58" s="581"/>
      <c r="ML58" s="581"/>
      <c r="MM58" s="581"/>
      <c r="MN58" s="581"/>
      <c r="MO58" s="581"/>
      <c r="MP58" s="581"/>
      <c r="MQ58" s="581"/>
      <c r="MR58" s="581"/>
      <c r="MS58" s="581"/>
      <c r="MT58" s="581"/>
      <c r="MU58" s="581"/>
      <c r="MV58" s="581"/>
      <c r="MW58" s="581"/>
      <c r="MX58" s="581"/>
      <c r="MY58" s="581"/>
      <c r="MZ58" s="581"/>
      <c r="NA58" s="581"/>
      <c r="NB58" s="581"/>
      <c r="NC58" s="581"/>
      <c r="ND58" s="581"/>
      <c r="NE58" s="581"/>
      <c r="NF58" s="581"/>
      <c r="NG58" s="581"/>
      <c r="NH58" s="581"/>
      <c r="NI58" s="581"/>
      <c r="NJ58" s="581"/>
      <c r="NK58" s="581"/>
      <c r="NL58" s="581"/>
      <c r="NM58" s="581"/>
      <c r="NN58" s="581"/>
      <c r="NO58" s="581"/>
      <c r="NP58" s="581"/>
      <c r="NQ58" s="581"/>
      <c r="NR58" s="581"/>
      <c r="NS58" s="581"/>
      <c r="NT58" s="581"/>
      <c r="NU58" s="581"/>
      <c r="NV58" s="581"/>
      <c r="NW58" s="581"/>
      <c r="NX58" s="581"/>
      <c r="NY58" s="581"/>
      <c r="NZ58" s="581"/>
      <c r="OA58" s="581"/>
      <c r="OB58" s="581"/>
      <c r="OC58" s="581"/>
      <c r="OD58" s="581"/>
      <c r="OE58" s="581"/>
      <c r="OF58" s="581"/>
      <c r="OG58" s="581"/>
      <c r="OH58" s="581"/>
      <c r="OI58" s="581"/>
      <c r="OJ58" s="581"/>
      <c r="OK58" s="581"/>
      <c r="OL58" s="581"/>
      <c r="OM58" s="581"/>
      <c r="ON58" s="581"/>
      <c r="OO58" s="581"/>
      <c r="OP58" s="581"/>
      <c r="OQ58" s="581"/>
      <c r="OR58" s="581"/>
      <c r="OS58" s="581"/>
      <c r="OT58" s="581"/>
      <c r="OU58" s="581"/>
      <c r="OV58" s="581"/>
      <c r="OW58" s="581"/>
      <c r="OX58" s="581"/>
      <c r="OY58" s="581"/>
      <c r="OZ58" s="581"/>
      <c r="PA58" s="581"/>
      <c r="PB58" s="581"/>
      <c r="PC58" s="581"/>
      <c r="PD58" s="581"/>
      <c r="PE58" s="581"/>
      <c r="PF58" s="581"/>
      <c r="PG58" s="581"/>
      <c r="PH58" s="581"/>
      <c r="PI58" s="581"/>
      <c r="PJ58" s="581"/>
      <c r="PK58" s="581"/>
      <c r="PL58" s="581"/>
      <c r="PM58" s="581"/>
      <c r="PN58" s="581"/>
      <c r="PO58" s="581"/>
      <c r="PP58" s="581"/>
      <c r="PQ58" s="581"/>
      <c r="PR58" s="581"/>
      <c r="PS58" s="581"/>
      <c r="PT58" s="581"/>
      <c r="PU58" s="581"/>
      <c r="PV58" s="581"/>
      <c r="PW58" s="581"/>
      <c r="PX58" s="581"/>
      <c r="PY58" s="581"/>
      <c r="PZ58" s="581"/>
      <c r="QA58" s="581"/>
      <c r="QB58" s="581"/>
      <c r="QC58" s="581"/>
      <c r="QD58" s="581"/>
      <c r="QE58" s="581"/>
      <c r="QF58" s="581"/>
      <c r="QG58" s="581"/>
      <c r="QH58" s="581"/>
      <c r="QI58" s="581"/>
      <c r="QJ58" s="581"/>
      <c r="QK58" s="581"/>
      <c r="QL58" s="581"/>
      <c r="QM58" s="581"/>
      <c r="QN58" s="581"/>
      <c r="QO58" s="581"/>
      <c r="QP58" s="581"/>
      <c r="QQ58" s="581"/>
      <c r="QR58" s="581"/>
      <c r="QS58" s="581"/>
      <c r="QT58" s="581"/>
      <c r="QU58" s="581"/>
      <c r="QV58" s="581"/>
      <c r="QW58" s="581"/>
      <c r="QX58" s="581"/>
      <c r="QY58" s="581"/>
      <c r="QZ58" s="581"/>
      <c r="RA58" s="581"/>
      <c r="RB58" s="581"/>
      <c r="RC58" s="581"/>
      <c r="RD58" s="581"/>
      <c r="RE58" s="581"/>
      <c r="RF58" s="581"/>
      <c r="RG58" s="581"/>
      <c r="RH58" s="581"/>
      <c r="RI58" s="581"/>
      <c r="RJ58" s="581"/>
      <c r="RK58" s="581"/>
      <c r="RL58" s="581"/>
      <c r="RM58" s="581"/>
      <c r="RN58" s="581"/>
      <c r="RO58" s="581"/>
      <c r="RP58" s="581"/>
      <c r="RQ58" s="581"/>
      <c r="RR58" s="581"/>
      <c r="RS58" s="581"/>
      <c r="RT58" s="581"/>
      <c r="RU58" s="581"/>
      <c r="RV58" s="581"/>
      <c r="RW58" s="581"/>
      <c r="RX58" s="581"/>
      <c r="RY58" s="581"/>
      <c r="RZ58" s="581"/>
      <c r="SA58" s="581"/>
      <c r="SB58" s="581"/>
      <c r="SC58" s="581"/>
      <c r="SD58" s="581"/>
      <c r="SE58" s="581"/>
      <c r="SF58" s="581"/>
      <c r="SG58" s="581"/>
      <c r="SH58" s="581"/>
      <c r="SI58" s="581"/>
      <c r="SJ58" s="581"/>
      <c r="SK58" s="581"/>
      <c r="SL58" s="581"/>
      <c r="SM58" s="581"/>
      <c r="SN58" s="581"/>
      <c r="SO58" s="581"/>
      <c r="SP58" s="581"/>
      <c r="SQ58" s="581"/>
      <c r="SR58" s="581"/>
      <c r="SS58" s="581"/>
      <c r="ST58" s="581"/>
      <c r="SU58" s="581"/>
      <c r="SV58" s="581"/>
      <c r="SW58" s="581"/>
      <c r="SX58" s="581"/>
      <c r="SY58" s="581"/>
      <c r="SZ58" s="581"/>
      <c r="TA58" s="581"/>
      <c r="TB58" s="581"/>
      <c r="TC58" s="581"/>
      <c r="TD58" s="581"/>
      <c r="TE58" s="581"/>
      <c r="TF58" s="581"/>
      <c r="TG58" s="581"/>
      <c r="TH58" s="581"/>
      <c r="TI58" s="581"/>
      <c r="TJ58" s="581"/>
      <c r="TK58" s="581"/>
      <c r="TL58" s="581"/>
      <c r="TM58" s="581"/>
      <c r="TN58" s="581"/>
      <c r="TO58" s="581"/>
      <c r="TP58" s="581"/>
      <c r="TQ58" s="581"/>
      <c r="TR58" s="581"/>
      <c r="TS58" s="581"/>
      <c r="TT58" s="581"/>
      <c r="TU58" s="581"/>
      <c r="TV58" s="581"/>
      <c r="TW58" s="581"/>
      <c r="TX58" s="581"/>
      <c r="TY58" s="581"/>
      <c r="TZ58" s="581"/>
      <c r="UA58" s="581"/>
      <c r="UB58" s="581"/>
      <c r="UC58" s="581"/>
      <c r="UD58" s="581"/>
      <c r="UE58" s="581"/>
      <c r="UF58" s="581"/>
      <c r="UG58" s="581"/>
      <c r="UH58" s="581"/>
      <c r="UI58" s="581"/>
      <c r="UJ58" s="581"/>
      <c r="UK58" s="581"/>
      <c r="UL58" s="581"/>
      <c r="UM58" s="581"/>
      <c r="UN58" s="581"/>
      <c r="UO58" s="581"/>
      <c r="UP58" s="581"/>
      <c r="UQ58" s="581"/>
      <c r="UR58" s="581"/>
      <c r="US58" s="581"/>
      <c r="UT58" s="581"/>
      <c r="UU58" s="581"/>
      <c r="UV58" s="581"/>
      <c r="UW58" s="581"/>
      <c r="UX58" s="581"/>
      <c r="UY58" s="581"/>
      <c r="UZ58" s="581"/>
      <c r="VA58" s="581"/>
      <c r="VB58" s="581"/>
      <c r="VC58" s="581"/>
      <c r="VD58" s="581"/>
      <c r="VE58" s="581"/>
      <c r="VF58" s="581"/>
      <c r="VG58" s="581"/>
      <c r="VH58" s="581"/>
      <c r="VI58" s="581"/>
      <c r="VJ58" s="581"/>
      <c r="VK58" s="581"/>
      <c r="VL58" s="581"/>
      <c r="VM58" s="581"/>
      <c r="VN58" s="581"/>
      <c r="VO58" s="581"/>
      <c r="VP58" s="581"/>
      <c r="VQ58" s="581"/>
      <c r="VR58" s="581"/>
      <c r="VS58" s="581"/>
      <c r="VT58" s="581"/>
      <c r="VU58" s="581"/>
      <c r="VV58" s="581"/>
      <c r="VW58" s="581"/>
      <c r="VX58" s="581"/>
      <c r="VY58" s="581"/>
      <c r="VZ58" s="581"/>
      <c r="WA58" s="581"/>
      <c r="WB58" s="581"/>
      <c r="WC58" s="581"/>
      <c r="WD58" s="581"/>
      <c r="WE58" s="581"/>
      <c r="WF58" s="581"/>
      <c r="WG58" s="581"/>
      <c r="WH58" s="581"/>
      <c r="WI58" s="581"/>
      <c r="WJ58" s="581"/>
      <c r="WK58" s="581"/>
      <c r="WL58" s="581"/>
      <c r="WM58" s="581"/>
      <c r="WN58" s="581"/>
      <c r="WO58" s="581"/>
      <c r="WP58" s="581"/>
      <c r="WQ58" s="581"/>
      <c r="WR58" s="581"/>
      <c r="WS58" s="581"/>
      <c r="WT58" s="581"/>
      <c r="WU58" s="581"/>
      <c r="WV58" s="581"/>
      <c r="WW58" s="581"/>
      <c r="WX58" s="581"/>
      <c r="WY58" s="581"/>
      <c r="WZ58" s="581"/>
      <c r="XA58" s="581"/>
      <c r="XB58" s="581"/>
      <c r="XC58" s="581"/>
      <c r="XD58" s="581"/>
      <c r="XE58" s="581"/>
      <c r="XF58" s="581"/>
      <c r="XG58" s="581"/>
      <c r="XH58" s="581"/>
      <c r="XI58" s="581"/>
      <c r="XJ58" s="581"/>
      <c r="XK58" s="581"/>
      <c r="XL58" s="581"/>
      <c r="XM58" s="581"/>
      <c r="XN58" s="581"/>
      <c r="XO58" s="581"/>
      <c r="XP58" s="581"/>
      <c r="XQ58" s="581"/>
      <c r="XR58" s="581"/>
      <c r="XS58" s="581"/>
      <c r="XT58" s="581"/>
      <c r="XU58" s="581"/>
      <c r="XV58" s="581"/>
      <c r="XW58" s="581"/>
      <c r="XX58" s="581"/>
      <c r="XY58" s="581"/>
      <c r="XZ58" s="581"/>
      <c r="YA58" s="581"/>
      <c r="YB58" s="581"/>
      <c r="YC58" s="581"/>
      <c r="YD58" s="581"/>
      <c r="YE58" s="581"/>
      <c r="YF58" s="581"/>
      <c r="YG58" s="581"/>
      <c r="YH58" s="581"/>
      <c r="YI58" s="581"/>
      <c r="YJ58" s="581"/>
      <c r="YK58" s="581"/>
      <c r="YL58" s="581"/>
      <c r="YM58" s="581"/>
      <c r="YN58" s="581"/>
      <c r="YO58" s="581"/>
      <c r="YP58" s="581"/>
      <c r="YQ58" s="581"/>
      <c r="YR58" s="581"/>
      <c r="YS58" s="581"/>
      <c r="YT58" s="581"/>
      <c r="YU58" s="581"/>
      <c r="YV58" s="581"/>
      <c r="YW58" s="581"/>
      <c r="YX58" s="581"/>
      <c r="YY58" s="581"/>
      <c r="YZ58" s="581"/>
      <c r="ZA58" s="581"/>
      <c r="ZB58" s="581"/>
      <c r="ZC58" s="581"/>
      <c r="ZD58" s="581"/>
      <c r="ZE58" s="581"/>
      <c r="ZF58" s="581"/>
      <c r="ZG58" s="581"/>
      <c r="ZH58" s="581"/>
      <c r="ZI58" s="581"/>
      <c r="ZJ58" s="581"/>
      <c r="ZK58" s="581"/>
      <c r="ZL58" s="581"/>
      <c r="ZM58" s="581"/>
      <c r="ZN58" s="581"/>
      <c r="ZO58" s="581"/>
      <c r="ZP58" s="581"/>
      <c r="ZQ58" s="581"/>
      <c r="ZR58" s="581"/>
      <c r="ZS58" s="581"/>
      <c r="ZT58" s="581"/>
      <c r="ZU58" s="581"/>
      <c r="ZV58" s="581"/>
      <c r="ZW58" s="581"/>
      <c r="ZX58" s="581"/>
      <c r="ZY58" s="581"/>
      <c r="ZZ58" s="581"/>
    </row>
    <row r="59" spans="1:702" s="583" customFormat="1">
      <c r="A59" s="581"/>
      <c r="B59" s="581"/>
      <c r="C59" s="581"/>
      <c r="D59" s="582"/>
      <c r="E59" s="581"/>
      <c r="F59" s="581"/>
      <c r="G59" s="581"/>
      <c r="H59" s="581"/>
      <c r="I59" s="581"/>
      <c r="J59" s="581"/>
      <c r="K59" s="581"/>
      <c r="L59" s="581"/>
      <c r="M59" s="581"/>
      <c r="N59" s="581"/>
      <c r="O59" s="581"/>
      <c r="P59" s="581"/>
      <c r="Q59" s="581"/>
      <c r="R59" s="581"/>
      <c r="S59" s="581"/>
      <c r="T59" s="581"/>
      <c r="U59" s="581"/>
      <c r="V59" s="581"/>
      <c r="W59" s="581"/>
      <c r="X59" s="581"/>
      <c r="Y59" s="581"/>
      <c r="Z59" s="581"/>
      <c r="AA59" s="581"/>
      <c r="AB59" s="581"/>
      <c r="AC59" s="581"/>
      <c r="AD59" s="581"/>
      <c r="AE59" s="581"/>
      <c r="AF59" s="581"/>
      <c r="AG59" s="581"/>
      <c r="AH59" s="581"/>
      <c r="AI59" s="581"/>
      <c r="AJ59" s="581"/>
      <c r="AK59" s="581"/>
      <c r="AL59" s="581"/>
      <c r="AM59" s="581"/>
      <c r="AN59" s="581"/>
      <c r="AO59" s="581"/>
      <c r="AP59" s="581"/>
      <c r="AQ59" s="581"/>
      <c r="AR59" s="581"/>
      <c r="AS59" s="581"/>
      <c r="AT59" s="581"/>
      <c r="AU59" s="581"/>
      <c r="AV59" s="581"/>
      <c r="AW59" s="581"/>
      <c r="AX59" s="581"/>
      <c r="AY59" s="581"/>
      <c r="AZ59" s="581"/>
      <c r="BA59" s="581"/>
      <c r="BB59" s="581"/>
      <c r="BC59" s="581"/>
      <c r="BD59" s="581"/>
      <c r="BE59" s="581"/>
      <c r="BF59" s="581"/>
      <c r="BG59" s="581"/>
      <c r="BH59" s="581"/>
      <c r="BI59" s="581"/>
      <c r="BJ59" s="581"/>
      <c r="BK59" s="581"/>
      <c r="BL59" s="581"/>
      <c r="BM59" s="581"/>
      <c r="BN59" s="581"/>
      <c r="BO59" s="581"/>
      <c r="BP59" s="581"/>
      <c r="BQ59" s="581"/>
      <c r="BR59" s="581"/>
      <c r="BS59" s="581"/>
      <c r="BT59" s="581"/>
      <c r="BU59" s="581"/>
      <c r="BV59" s="581"/>
      <c r="BW59" s="581"/>
      <c r="BX59" s="581"/>
      <c r="BY59" s="581"/>
      <c r="BZ59" s="581"/>
      <c r="CA59" s="581"/>
      <c r="CB59" s="581"/>
      <c r="CC59" s="581"/>
      <c r="CD59" s="581"/>
      <c r="CE59" s="581"/>
      <c r="CF59" s="581"/>
      <c r="CG59" s="581"/>
      <c r="CH59" s="581"/>
      <c r="CI59" s="581"/>
      <c r="CJ59" s="581"/>
      <c r="CK59" s="581"/>
      <c r="CL59" s="581"/>
      <c r="CM59" s="581"/>
      <c r="CN59" s="581"/>
      <c r="CO59" s="581"/>
      <c r="CP59" s="581"/>
      <c r="CQ59" s="581"/>
      <c r="CR59" s="581"/>
      <c r="CS59" s="581"/>
      <c r="CT59" s="581"/>
      <c r="CU59" s="581"/>
      <c r="CV59" s="581"/>
      <c r="CW59" s="581"/>
      <c r="CX59" s="581"/>
      <c r="CY59" s="581"/>
      <c r="CZ59" s="581"/>
      <c r="DA59" s="581"/>
      <c r="DB59" s="581"/>
      <c r="DC59" s="581"/>
      <c r="DD59" s="581"/>
      <c r="DE59" s="581"/>
      <c r="DF59" s="581"/>
      <c r="DG59" s="581"/>
      <c r="DH59" s="581"/>
      <c r="DI59" s="581"/>
      <c r="DJ59" s="581"/>
      <c r="DK59" s="581"/>
      <c r="DL59" s="581"/>
      <c r="DM59" s="581"/>
      <c r="DN59" s="581"/>
      <c r="DO59" s="581"/>
      <c r="DP59" s="581"/>
      <c r="DQ59" s="581"/>
      <c r="DR59" s="581"/>
      <c r="DS59" s="581"/>
      <c r="DT59" s="581"/>
      <c r="DU59" s="581"/>
      <c r="DV59" s="581"/>
      <c r="DW59" s="581"/>
      <c r="DX59" s="581"/>
      <c r="DY59" s="581"/>
      <c r="DZ59" s="581"/>
      <c r="EA59" s="581"/>
      <c r="EB59" s="581"/>
      <c r="EC59" s="581"/>
      <c r="ED59" s="581"/>
      <c r="EE59" s="581"/>
      <c r="EF59" s="581"/>
      <c r="EG59" s="581"/>
      <c r="EH59" s="581"/>
      <c r="EI59" s="581"/>
      <c r="EJ59" s="581"/>
      <c r="EK59" s="581"/>
      <c r="EL59" s="581"/>
      <c r="EM59" s="581"/>
      <c r="EN59" s="581"/>
      <c r="EO59" s="581"/>
      <c r="EP59" s="581"/>
      <c r="EQ59" s="581"/>
      <c r="ER59" s="581"/>
      <c r="ES59" s="581"/>
      <c r="ET59" s="581"/>
      <c r="EU59" s="581"/>
      <c r="EV59" s="581"/>
      <c r="EW59" s="581"/>
      <c r="EX59" s="581"/>
      <c r="EY59" s="581"/>
      <c r="EZ59" s="581"/>
      <c r="FA59" s="581"/>
      <c r="FB59" s="581"/>
      <c r="FC59" s="581"/>
      <c r="FD59" s="581"/>
      <c r="FE59" s="581"/>
      <c r="FF59" s="581"/>
      <c r="FG59" s="581"/>
      <c r="FH59" s="581"/>
      <c r="FI59" s="581"/>
      <c r="FJ59" s="581"/>
      <c r="FK59" s="581"/>
      <c r="FL59" s="581"/>
      <c r="FM59" s="581"/>
      <c r="FN59" s="581"/>
      <c r="FO59" s="581"/>
      <c r="FP59" s="581"/>
      <c r="FQ59" s="581"/>
      <c r="FR59" s="581"/>
      <c r="FS59" s="581"/>
      <c r="FT59" s="581"/>
      <c r="FU59" s="581"/>
      <c r="FV59" s="581"/>
      <c r="FW59" s="581"/>
      <c r="FX59" s="581"/>
      <c r="FY59" s="581"/>
      <c r="FZ59" s="581"/>
      <c r="GA59" s="581"/>
      <c r="GB59" s="581"/>
      <c r="GC59" s="581"/>
      <c r="GD59" s="581"/>
      <c r="GE59" s="581"/>
      <c r="GF59" s="581"/>
      <c r="GG59" s="581"/>
      <c r="GH59" s="581"/>
      <c r="GI59" s="581"/>
      <c r="GJ59" s="581"/>
      <c r="GK59" s="581"/>
      <c r="GL59" s="581"/>
      <c r="GM59" s="581"/>
      <c r="GN59" s="581"/>
      <c r="GO59" s="581"/>
      <c r="GP59" s="581"/>
      <c r="GQ59" s="581"/>
      <c r="GR59" s="581"/>
      <c r="GS59" s="581"/>
      <c r="GT59" s="581"/>
      <c r="GU59" s="581"/>
      <c r="GV59" s="581"/>
      <c r="GW59" s="581"/>
      <c r="GX59" s="581"/>
      <c r="GY59" s="581"/>
      <c r="GZ59" s="581"/>
      <c r="HA59" s="581"/>
      <c r="HB59" s="581"/>
      <c r="HC59" s="581"/>
      <c r="HD59" s="581"/>
      <c r="HE59" s="581"/>
      <c r="HF59" s="581"/>
      <c r="HG59" s="581"/>
      <c r="HH59" s="581"/>
      <c r="HI59" s="581"/>
      <c r="HJ59" s="581"/>
      <c r="HK59" s="581"/>
      <c r="HL59" s="581"/>
      <c r="HM59" s="581"/>
      <c r="HN59" s="581"/>
      <c r="HO59" s="581"/>
      <c r="HP59" s="581"/>
      <c r="HQ59" s="581"/>
      <c r="HR59" s="581"/>
      <c r="HS59" s="581"/>
      <c r="HT59" s="581"/>
      <c r="HU59" s="581"/>
      <c r="HV59" s="581"/>
      <c r="HW59" s="581"/>
      <c r="HX59" s="581"/>
      <c r="HY59" s="581"/>
      <c r="HZ59" s="581"/>
      <c r="IA59" s="581"/>
      <c r="IB59" s="581"/>
      <c r="IC59" s="581"/>
      <c r="ID59" s="581"/>
      <c r="IE59" s="581"/>
      <c r="IF59" s="581"/>
      <c r="IG59" s="581"/>
      <c r="IH59" s="581"/>
      <c r="II59" s="581"/>
      <c r="IJ59" s="581"/>
      <c r="IK59" s="581"/>
      <c r="IL59" s="581"/>
      <c r="IM59" s="581"/>
      <c r="IN59" s="581"/>
      <c r="IO59" s="581"/>
      <c r="IP59" s="581"/>
      <c r="IQ59" s="581"/>
      <c r="IR59" s="581"/>
      <c r="IS59" s="581"/>
      <c r="IT59" s="581"/>
      <c r="IU59" s="581"/>
      <c r="IV59" s="581"/>
      <c r="IW59" s="581"/>
      <c r="IX59" s="581"/>
      <c r="IY59" s="581"/>
      <c r="IZ59" s="581"/>
      <c r="JA59" s="581"/>
      <c r="JB59" s="581"/>
      <c r="JC59" s="581"/>
      <c r="JD59" s="581"/>
      <c r="JE59" s="581"/>
      <c r="JF59" s="581"/>
      <c r="JG59" s="581"/>
      <c r="JH59" s="581"/>
      <c r="JI59" s="581"/>
      <c r="JJ59" s="581"/>
      <c r="JK59" s="581"/>
      <c r="JL59" s="581"/>
      <c r="JM59" s="581"/>
      <c r="JN59" s="581"/>
      <c r="JO59" s="581"/>
      <c r="JP59" s="581"/>
      <c r="JQ59" s="581"/>
      <c r="JR59" s="581"/>
      <c r="JS59" s="581"/>
      <c r="JT59" s="581"/>
      <c r="JU59" s="581"/>
      <c r="JV59" s="581"/>
      <c r="JW59" s="581"/>
      <c r="JX59" s="581"/>
      <c r="JY59" s="581"/>
      <c r="JZ59" s="581"/>
      <c r="KA59" s="581"/>
      <c r="KB59" s="581"/>
      <c r="KC59" s="581"/>
      <c r="KD59" s="581"/>
      <c r="KE59" s="581"/>
      <c r="KF59" s="581"/>
      <c r="KG59" s="581"/>
      <c r="KH59" s="581"/>
      <c r="KI59" s="581"/>
      <c r="KJ59" s="581"/>
      <c r="KK59" s="581"/>
      <c r="KL59" s="581"/>
      <c r="KM59" s="581"/>
      <c r="KN59" s="581"/>
      <c r="KO59" s="581"/>
      <c r="KP59" s="581"/>
      <c r="KQ59" s="581"/>
      <c r="KR59" s="581"/>
      <c r="KS59" s="581"/>
      <c r="KT59" s="581"/>
      <c r="KU59" s="581"/>
      <c r="KV59" s="581"/>
      <c r="KW59" s="581"/>
      <c r="KX59" s="581"/>
      <c r="KY59" s="581"/>
      <c r="KZ59" s="581"/>
      <c r="LA59" s="581"/>
      <c r="LB59" s="581"/>
      <c r="LC59" s="581"/>
      <c r="LD59" s="581"/>
      <c r="LE59" s="581"/>
      <c r="LF59" s="581"/>
      <c r="LG59" s="581"/>
      <c r="LH59" s="581"/>
      <c r="LI59" s="581"/>
      <c r="LJ59" s="581"/>
      <c r="LK59" s="581"/>
      <c r="LL59" s="581"/>
      <c r="LM59" s="581"/>
      <c r="LN59" s="581"/>
      <c r="LO59" s="581"/>
      <c r="LP59" s="581"/>
      <c r="LQ59" s="581"/>
      <c r="LR59" s="581"/>
      <c r="LS59" s="581"/>
      <c r="LT59" s="581"/>
      <c r="LU59" s="581"/>
      <c r="LV59" s="581"/>
      <c r="LW59" s="581"/>
      <c r="LX59" s="581"/>
      <c r="LY59" s="581"/>
      <c r="LZ59" s="581"/>
      <c r="MA59" s="581"/>
      <c r="MB59" s="581"/>
      <c r="MC59" s="581"/>
      <c r="MD59" s="581"/>
      <c r="ME59" s="581"/>
      <c r="MF59" s="581"/>
      <c r="MG59" s="581"/>
      <c r="MH59" s="581"/>
      <c r="MI59" s="581"/>
      <c r="MJ59" s="581"/>
      <c r="MK59" s="581"/>
      <c r="ML59" s="581"/>
      <c r="MM59" s="581"/>
      <c r="MN59" s="581"/>
      <c r="MO59" s="581"/>
      <c r="MP59" s="581"/>
      <c r="MQ59" s="581"/>
      <c r="MR59" s="581"/>
      <c r="MS59" s="581"/>
      <c r="MT59" s="581"/>
      <c r="MU59" s="581"/>
      <c r="MV59" s="581"/>
      <c r="MW59" s="581"/>
      <c r="MX59" s="581"/>
      <c r="MY59" s="581"/>
      <c r="MZ59" s="581"/>
      <c r="NA59" s="581"/>
      <c r="NB59" s="581"/>
      <c r="NC59" s="581"/>
      <c r="ND59" s="581"/>
      <c r="NE59" s="581"/>
      <c r="NF59" s="581"/>
      <c r="NG59" s="581"/>
      <c r="NH59" s="581"/>
      <c r="NI59" s="581"/>
      <c r="NJ59" s="581"/>
      <c r="NK59" s="581"/>
      <c r="NL59" s="581"/>
      <c r="NM59" s="581"/>
      <c r="NN59" s="581"/>
      <c r="NO59" s="581"/>
      <c r="NP59" s="581"/>
      <c r="NQ59" s="581"/>
      <c r="NR59" s="581"/>
      <c r="NS59" s="581"/>
      <c r="NT59" s="581"/>
      <c r="NU59" s="581"/>
      <c r="NV59" s="581"/>
      <c r="NW59" s="581"/>
      <c r="NX59" s="581"/>
      <c r="NY59" s="581"/>
      <c r="NZ59" s="581"/>
      <c r="OA59" s="581"/>
      <c r="OB59" s="581"/>
      <c r="OC59" s="581"/>
      <c r="OD59" s="581"/>
      <c r="OE59" s="581"/>
      <c r="OF59" s="581"/>
      <c r="OG59" s="581"/>
      <c r="OH59" s="581"/>
      <c r="OI59" s="581"/>
      <c r="OJ59" s="581"/>
      <c r="OK59" s="581"/>
      <c r="OL59" s="581"/>
      <c r="OM59" s="581"/>
      <c r="ON59" s="581"/>
      <c r="OO59" s="581"/>
      <c r="OP59" s="581"/>
      <c r="OQ59" s="581"/>
      <c r="OR59" s="581"/>
      <c r="OS59" s="581"/>
      <c r="OT59" s="581"/>
      <c r="OU59" s="581"/>
      <c r="OV59" s="581"/>
      <c r="OW59" s="581"/>
      <c r="OX59" s="581"/>
      <c r="OY59" s="581"/>
      <c r="OZ59" s="581"/>
      <c r="PA59" s="581"/>
      <c r="PB59" s="581"/>
      <c r="PC59" s="581"/>
      <c r="PD59" s="581"/>
      <c r="PE59" s="581"/>
      <c r="PF59" s="581"/>
      <c r="PG59" s="581"/>
      <c r="PH59" s="581"/>
      <c r="PI59" s="581"/>
      <c r="PJ59" s="581"/>
      <c r="PK59" s="581"/>
      <c r="PL59" s="581"/>
      <c r="PM59" s="581"/>
      <c r="PN59" s="581"/>
      <c r="PO59" s="581"/>
      <c r="PP59" s="581"/>
      <c r="PQ59" s="581"/>
      <c r="PR59" s="581"/>
      <c r="PS59" s="581"/>
      <c r="PT59" s="581"/>
      <c r="PU59" s="581"/>
      <c r="PV59" s="581"/>
      <c r="PW59" s="581"/>
      <c r="PX59" s="581"/>
      <c r="PY59" s="581"/>
      <c r="PZ59" s="581"/>
      <c r="QA59" s="581"/>
      <c r="QB59" s="581"/>
      <c r="QC59" s="581"/>
      <c r="QD59" s="581"/>
      <c r="QE59" s="581"/>
      <c r="QF59" s="581"/>
      <c r="QG59" s="581"/>
      <c r="QH59" s="581"/>
      <c r="QI59" s="581"/>
      <c r="QJ59" s="581"/>
      <c r="QK59" s="581"/>
      <c r="QL59" s="581"/>
      <c r="QM59" s="581"/>
      <c r="QN59" s="581"/>
      <c r="QO59" s="581"/>
      <c r="QP59" s="581"/>
      <c r="QQ59" s="581"/>
      <c r="QR59" s="581"/>
      <c r="QS59" s="581"/>
      <c r="QT59" s="581"/>
      <c r="QU59" s="581"/>
      <c r="QV59" s="581"/>
      <c r="QW59" s="581"/>
      <c r="QX59" s="581"/>
      <c r="QY59" s="581"/>
      <c r="QZ59" s="581"/>
      <c r="RA59" s="581"/>
      <c r="RB59" s="581"/>
      <c r="RC59" s="581"/>
      <c r="RD59" s="581"/>
      <c r="RE59" s="581"/>
      <c r="RF59" s="581"/>
      <c r="RG59" s="581"/>
      <c r="RH59" s="581"/>
      <c r="RI59" s="581"/>
      <c r="RJ59" s="581"/>
      <c r="RK59" s="581"/>
      <c r="RL59" s="581"/>
      <c r="RM59" s="581"/>
      <c r="RN59" s="581"/>
      <c r="RO59" s="581"/>
      <c r="RP59" s="581"/>
      <c r="RQ59" s="581"/>
      <c r="RR59" s="581"/>
      <c r="RS59" s="581"/>
      <c r="RT59" s="581"/>
      <c r="RU59" s="581"/>
      <c r="RV59" s="581"/>
      <c r="RW59" s="581"/>
      <c r="RX59" s="581"/>
      <c r="RY59" s="581"/>
      <c r="RZ59" s="581"/>
      <c r="SA59" s="581"/>
      <c r="SB59" s="581"/>
      <c r="SC59" s="581"/>
      <c r="SD59" s="581"/>
      <c r="SE59" s="581"/>
      <c r="SF59" s="581"/>
      <c r="SG59" s="581"/>
      <c r="SH59" s="581"/>
      <c r="SI59" s="581"/>
      <c r="SJ59" s="581"/>
      <c r="SK59" s="581"/>
      <c r="SL59" s="581"/>
      <c r="SM59" s="581"/>
      <c r="SN59" s="581"/>
      <c r="SO59" s="581"/>
      <c r="SP59" s="581"/>
      <c r="SQ59" s="581"/>
      <c r="SR59" s="581"/>
      <c r="SS59" s="581"/>
      <c r="ST59" s="581"/>
      <c r="SU59" s="581"/>
      <c r="SV59" s="581"/>
      <c r="SW59" s="581"/>
      <c r="SX59" s="581"/>
      <c r="SY59" s="581"/>
      <c r="SZ59" s="581"/>
      <c r="TA59" s="581"/>
      <c r="TB59" s="581"/>
      <c r="TC59" s="581"/>
      <c r="TD59" s="581"/>
      <c r="TE59" s="581"/>
      <c r="TF59" s="581"/>
      <c r="TG59" s="581"/>
      <c r="TH59" s="581"/>
      <c r="TI59" s="581"/>
      <c r="TJ59" s="581"/>
      <c r="TK59" s="581"/>
      <c r="TL59" s="581"/>
      <c r="TM59" s="581"/>
      <c r="TN59" s="581"/>
      <c r="TO59" s="581"/>
      <c r="TP59" s="581"/>
      <c r="TQ59" s="581"/>
      <c r="TR59" s="581"/>
      <c r="TS59" s="581"/>
      <c r="TT59" s="581"/>
      <c r="TU59" s="581"/>
      <c r="TV59" s="581"/>
      <c r="TW59" s="581"/>
      <c r="TX59" s="581"/>
      <c r="TY59" s="581"/>
      <c r="TZ59" s="581"/>
      <c r="UA59" s="581"/>
      <c r="UB59" s="581"/>
      <c r="UC59" s="581"/>
      <c r="UD59" s="581"/>
      <c r="UE59" s="581"/>
      <c r="UF59" s="581"/>
      <c r="UG59" s="581"/>
      <c r="UH59" s="581"/>
      <c r="UI59" s="581"/>
      <c r="UJ59" s="581"/>
      <c r="UK59" s="581"/>
      <c r="UL59" s="581"/>
      <c r="UM59" s="581"/>
      <c r="UN59" s="581"/>
      <c r="UO59" s="581"/>
      <c r="UP59" s="581"/>
      <c r="UQ59" s="581"/>
      <c r="UR59" s="581"/>
      <c r="US59" s="581"/>
      <c r="UT59" s="581"/>
      <c r="UU59" s="581"/>
      <c r="UV59" s="581"/>
      <c r="UW59" s="581"/>
      <c r="UX59" s="581"/>
      <c r="UY59" s="581"/>
      <c r="UZ59" s="581"/>
      <c r="VA59" s="581"/>
      <c r="VB59" s="581"/>
      <c r="VC59" s="581"/>
      <c r="VD59" s="581"/>
      <c r="VE59" s="581"/>
      <c r="VF59" s="581"/>
      <c r="VG59" s="581"/>
      <c r="VH59" s="581"/>
      <c r="VI59" s="581"/>
      <c r="VJ59" s="581"/>
      <c r="VK59" s="581"/>
      <c r="VL59" s="581"/>
      <c r="VM59" s="581"/>
      <c r="VN59" s="581"/>
      <c r="VO59" s="581"/>
      <c r="VP59" s="581"/>
      <c r="VQ59" s="581"/>
      <c r="VR59" s="581"/>
      <c r="VS59" s="581"/>
      <c r="VT59" s="581"/>
      <c r="VU59" s="581"/>
      <c r="VV59" s="581"/>
      <c r="VW59" s="581"/>
      <c r="VX59" s="581"/>
      <c r="VY59" s="581"/>
      <c r="VZ59" s="581"/>
      <c r="WA59" s="581"/>
      <c r="WB59" s="581"/>
      <c r="WC59" s="581"/>
      <c r="WD59" s="581"/>
      <c r="WE59" s="581"/>
      <c r="WF59" s="581"/>
      <c r="WG59" s="581"/>
      <c r="WH59" s="581"/>
      <c r="WI59" s="581"/>
      <c r="WJ59" s="581"/>
      <c r="WK59" s="581"/>
      <c r="WL59" s="581"/>
      <c r="WM59" s="581"/>
      <c r="WN59" s="581"/>
      <c r="WO59" s="581"/>
      <c r="WP59" s="581"/>
      <c r="WQ59" s="581"/>
      <c r="WR59" s="581"/>
      <c r="WS59" s="581"/>
      <c r="WT59" s="581"/>
      <c r="WU59" s="581"/>
      <c r="WV59" s="581"/>
      <c r="WW59" s="581"/>
      <c r="WX59" s="581"/>
      <c r="WY59" s="581"/>
      <c r="WZ59" s="581"/>
      <c r="XA59" s="581"/>
      <c r="XB59" s="581"/>
      <c r="XC59" s="581"/>
      <c r="XD59" s="581"/>
      <c r="XE59" s="581"/>
      <c r="XF59" s="581"/>
      <c r="XG59" s="581"/>
      <c r="XH59" s="581"/>
      <c r="XI59" s="581"/>
      <c r="XJ59" s="581"/>
      <c r="XK59" s="581"/>
      <c r="XL59" s="581"/>
      <c r="XM59" s="581"/>
      <c r="XN59" s="581"/>
      <c r="XO59" s="581"/>
      <c r="XP59" s="581"/>
      <c r="XQ59" s="581"/>
      <c r="XR59" s="581"/>
      <c r="XS59" s="581"/>
      <c r="XT59" s="581"/>
      <c r="XU59" s="581"/>
      <c r="XV59" s="581"/>
      <c r="XW59" s="581"/>
      <c r="XX59" s="581"/>
      <c r="XY59" s="581"/>
      <c r="XZ59" s="581"/>
      <c r="YA59" s="581"/>
      <c r="YB59" s="581"/>
      <c r="YC59" s="581"/>
      <c r="YD59" s="581"/>
      <c r="YE59" s="581"/>
      <c r="YF59" s="581"/>
      <c r="YG59" s="581"/>
      <c r="YH59" s="581"/>
      <c r="YI59" s="581"/>
      <c r="YJ59" s="581"/>
      <c r="YK59" s="581"/>
      <c r="YL59" s="581"/>
      <c r="YM59" s="581"/>
      <c r="YN59" s="581"/>
      <c r="YO59" s="581"/>
      <c r="YP59" s="581"/>
      <c r="YQ59" s="581"/>
      <c r="YR59" s="581"/>
      <c r="YS59" s="581"/>
      <c r="YT59" s="581"/>
      <c r="YU59" s="581"/>
      <c r="YV59" s="581"/>
      <c r="YW59" s="581"/>
      <c r="YX59" s="581"/>
      <c r="YY59" s="581"/>
      <c r="YZ59" s="581"/>
      <c r="ZA59" s="581"/>
      <c r="ZB59" s="581"/>
      <c r="ZC59" s="581"/>
      <c r="ZD59" s="581"/>
      <c r="ZE59" s="581"/>
      <c r="ZF59" s="581"/>
      <c r="ZG59" s="581"/>
      <c r="ZH59" s="581"/>
      <c r="ZI59" s="581"/>
      <c r="ZJ59" s="581"/>
      <c r="ZK59" s="581"/>
      <c r="ZL59" s="581"/>
      <c r="ZM59" s="581"/>
      <c r="ZN59" s="581"/>
      <c r="ZO59" s="581"/>
      <c r="ZP59" s="581"/>
      <c r="ZQ59" s="581"/>
      <c r="ZR59" s="581"/>
      <c r="ZS59" s="581"/>
      <c r="ZT59" s="581"/>
      <c r="ZU59" s="581"/>
      <c r="ZV59" s="581"/>
      <c r="ZW59" s="581"/>
      <c r="ZX59" s="581"/>
      <c r="ZY59" s="581"/>
      <c r="ZZ59" s="581"/>
    </row>
    <row r="60" spans="1:702" s="583" customFormat="1">
      <c r="A60" s="581"/>
      <c r="B60" s="581"/>
      <c r="C60" s="581"/>
      <c r="D60" s="582"/>
      <c r="E60" s="581"/>
      <c r="F60" s="581"/>
      <c r="G60" s="581"/>
      <c r="H60" s="581"/>
      <c r="I60" s="581"/>
      <c r="J60" s="581"/>
      <c r="K60" s="581"/>
      <c r="L60" s="581"/>
      <c r="M60" s="581"/>
      <c r="N60" s="581"/>
      <c r="O60" s="581"/>
      <c r="P60" s="581"/>
      <c r="Q60" s="581"/>
      <c r="R60" s="581"/>
      <c r="S60" s="581"/>
      <c r="T60" s="581"/>
      <c r="U60" s="581"/>
      <c r="V60" s="581"/>
      <c r="W60" s="581"/>
      <c r="X60" s="581"/>
      <c r="Y60" s="581"/>
      <c r="Z60" s="581"/>
      <c r="AA60" s="581"/>
      <c r="AB60" s="581"/>
      <c r="AC60" s="581"/>
      <c r="AD60" s="581"/>
      <c r="AE60" s="581"/>
      <c r="AF60" s="581"/>
      <c r="AG60" s="581"/>
      <c r="AH60" s="581"/>
      <c r="AI60" s="581"/>
      <c r="AJ60" s="581"/>
      <c r="AK60" s="581"/>
      <c r="AL60" s="581"/>
      <c r="AM60" s="581"/>
      <c r="AN60" s="581"/>
      <c r="AO60" s="581"/>
      <c r="AP60" s="581"/>
      <c r="AQ60" s="581"/>
      <c r="AR60" s="581"/>
      <c r="AS60" s="581"/>
      <c r="AT60" s="581"/>
      <c r="AU60" s="581"/>
      <c r="AV60" s="581"/>
      <c r="AW60" s="581"/>
      <c r="AX60" s="581"/>
      <c r="AY60" s="581"/>
      <c r="AZ60" s="581"/>
      <c r="BA60" s="581"/>
      <c r="BB60" s="581"/>
      <c r="BC60" s="581"/>
      <c r="BD60" s="581"/>
      <c r="BE60" s="581"/>
      <c r="BF60" s="581"/>
      <c r="BG60" s="581"/>
      <c r="BH60" s="581"/>
      <c r="BI60" s="581"/>
      <c r="BJ60" s="581"/>
      <c r="BK60" s="581"/>
      <c r="BL60" s="581"/>
      <c r="BM60" s="581"/>
      <c r="BN60" s="581"/>
      <c r="BO60" s="581"/>
      <c r="BP60" s="581"/>
      <c r="BQ60" s="581"/>
      <c r="BR60" s="581"/>
      <c r="BS60" s="581"/>
      <c r="BT60" s="581"/>
      <c r="BU60" s="581"/>
      <c r="BV60" s="581"/>
      <c r="BW60" s="581"/>
      <c r="BX60" s="581"/>
      <c r="BY60" s="581"/>
      <c r="BZ60" s="581"/>
      <c r="CA60" s="581"/>
      <c r="CB60" s="581"/>
      <c r="CC60" s="581"/>
      <c r="CD60" s="581"/>
      <c r="CE60" s="581"/>
      <c r="CF60" s="581"/>
      <c r="CG60" s="581"/>
      <c r="CH60" s="581"/>
      <c r="CI60" s="581"/>
      <c r="CJ60" s="581"/>
      <c r="CK60" s="581"/>
      <c r="CL60" s="581"/>
      <c r="CM60" s="581"/>
      <c r="CN60" s="581"/>
      <c r="CO60" s="581"/>
      <c r="CP60" s="581"/>
      <c r="CQ60" s="581"/>
      <c r="CR60" s="581"/>
      <c r="CS60" s="581"/>
      <c r="CT60" s="581"/>
      <c r="CU60" s="581"/>
      <c r="CV60" s="581"/>
      <c r="CW60" s="581"/>
      <c r="CX60" s="581"/>
      <c r="CY60" s="581"/>
      <c r="CZ60" s="581"/>
      <c r="DA60" s="581"/>
      <c r="DB60" s="581"/>
      <c r="DC60" s="581"/>
      <c r="DD60" s="581"/>
      <c r="DE60" s="581"/>
      <c r="DF60" s="581"/>
      <c r="DG60" s="581"/>
      <c r="DH60" s="581"/>
      <c r="DI60" s="581"/>
      <c r="DJ60" s="581"/>
      <c r="DK60" s="581"/>
      <c r="DL60" s="581"/>
      <c r="DM60" s="581"/>
      <c r="DN60" s="581"/>
      <c r="DO60" s="581"/>
      <c r="DP60" s="581"/>
      <c r="DQ60" s="581"/>
      <c r="DR60" s="581"/>
      <c r="DS60" s="581"/>
      <c r="DT60" s="581"/>
      <c r="DU60" s="581"/>
      <c r="DV60" s="581"/>
      <c r="DW60" s="581"/>
      <c r="DX60" s="581"/>
      <c r="DY60" s="581"/>
      <c r="DZ60" s="581"/>
      <c r="EA60" s="581"/>
      <c r="EB60" s="581"/>
      <c r="EC60" s="581"/>
      <c r="ED60" s="581"/>
      <c r="EE60" s="581"/>
      <c r="EF60" s="581"/>
      <c r="EG60" s="581"/>
      <c r="EH60" s="581"/>
      <c r="EI60" s="581"/>
      <c r="EJ60" s="581"/>
      <c r="EK60" s="581"/>
      <c r="EL60" s="581"/>
      <c r="EM60" s="581"/>
      <c r="EN60" s="581"/>
      <c r="EO60" s="581"/>
      <c r="EP60" s="581"/>
      <c r="EQ60" s="581"/>
      <c r="ER60" s="581"/>
      <c r="ES60" s="581"/>
      <c r="ET60" s="581"/>
      <c r="EU60" s="581"/>
      <c r="EV60" s="581"/>
      <c r="EW60" s="581"/>
      <c r="EX60" s="581"/>
      <c r="EY60" s="581"/>
      <c r="EZ60" s="581"/>
      <c r="FA60" s="581"/>
      <c r="FB60" s="581"/>
      <c r="FC60" s="581"/>
      <c r="FD60" s="581"/>
      <c r="FE60" s="581"/>
      <c r="FF60" s="581"/>
      <c r="FG60" s="581"/>
      <c r="FH60" s="581"/>
      <c r="FI60" s="581"/>
      <c r="FJ60" s="581"/>
      <c r="FK60" s="581"/>
      <c r="FL60" s="581"/>
      <c r="FM60" s="581"/>
      <c r="FN60" s="581"/>
      <c r="FO60" s="581"/>
      <c r="FP60" s="581"/>
      <c r="FQ60" s="581"/>
      <c r="FR60" s="581"/>
      <c r="FS60" s="581"/>
      <c r="FT60" s="581"/>
      <c r="FU60" s="581"/>
      <c r="FV60" s="581"/>
      <c r="FW60" s="581"/>
      <c r="FX60" s="581"/>
      <c r="FY60" s="581"/>
      <c r="FZ60" s="581"/>
      <c r="GA60" s="581"/>
      <c r="GB60" s="581"/>
      <c r="GC60" s="581"/>
      <c r="GD60" s="581"/>
      <c r="GE60" s="581"/>
      <c r="GF60" s="581"/>
      <c r="GG60" s="581"/>
      <c r="GH60" s="581"/>
      <c r="GI60" s="581"/>
      <c r="GJ60" s="581"/>
      <c r="GK60" s="581"/>
      <c r="GL60" s="581"/>
      <c r="GM60" s="581"/>
      <c r="GN60" s="581"/>
      <c r="GO60" s="581"/>
      <c r="GP60" s="581"/>
      <c r="GQ60" s="581"/>
      <c r="GR60" s="581"/>
      <c r="GS60" s="581"/>
      <c r="GT60" s="581"/>
      <c r="GU60" s="581"/>
      <c r="GV60" s="581"/>
      <c r="GW60" s="581"/>
      <c r="GX60" s="581"/>
      <c r="GY60" s="581"/>
      <c r="GZ60" s="581"/>
      <c r="HA60" s="581"/>
      <c r="HB60" s="581"/>
      <c r="HC60" s="581"/>
      <c r="HD60" s="581"/>
      <c r="HE60" s="581"/>
      <c r="HF60" s="581"/>
      <c r="HG60" s="581"/>
      <c r="HH60" s="581"/>
      <c r="HI60" s="581"/>
      <c r="HJ60" s="581"/>
      <c r="HK60" s="581"/>
      <c r="HL60" s="581"/>
      <c r="HM60" s="581"/>
      <c r="HN60" s="581"/>
      <c r="HO60" s="581"/>
      <c r="HP60" s="581"/>
      <c r="HQ60" s="581"/>
      <c r="HR60" s="581"/>
      <c r="HS60" s="581"/>
      <c r="HT60" s="581"/>
      <c r="HU60" s="581"/>
      <c r="HV60" s="581"/>
      <c r="HW60" s="581"/>
      <c r="HX60" s="581"/>
      <c r="HY60" s="581"/>
      <c r="HZ60" s="581"/>
      <c r="IA60" s="581"/>
      <c r="IB60" s="581"/>
      <c r="IC60" s="581"/>
      <c r="ID60" s="581"/>
      <c r="IE60" s="581"/>
      <c r="IF60" s="581"/>
      <c r="IG60" s="581"/>
      <c r="IH60" s="581"/>
      <c r="II60" s="581"/>
      <c r="IJ60" s="581"/>
      <c r="IK60" s="581"/>
      <c r="IL60" s="581"/>
      <c r="IM60" s="581"/>
      <c r="IN60" s="581"/>
      <c r="IO60" s="581"/>
      <c r="IP60" s="581"/>
      <c r="IQ60" s="581"/>
      <c r="IR60" s="581"/>
      <c r="IS60" s="581"/>
      <c r="IT60" s="581"/>
      <c r="IU60" s="581"/>
      <c r="IV60" s="581"/>
      <c r="IW60" s="581"/>
      <c r="IX60" s="581"/>
      <c r="IY60" s="581"/>
      <c r="IZ60" s="581"/>
      <c r="JA60" s="581"/>
      <c r="JB60" s="581"/>
      <c r="JC60" s="581"/>
      <c r="JD60" s="581"/>
      <c r="JE60" s="581"/>
      <c r="JF60" s="581"/>
      <c r="JG60" s="581"/>
      <c r="JH60" s="581"/>
      <c r="JI60" s="581"/>
      <c r="JJ60" s="581"/>
      <c r="JK60" s="581"/>
      <c r="JL60" s="581"/>
      <c r="JM60" s="581"/>
      <c r="JN60" s="581"/>
      <c r="JO60" s="581"/>
      <c r="JP60" s="581"/>
      <c r="JQ60" s="581"/>
      <c r="JR60" s="581"/>
      <c r="JS60" s="581"/>
      <c r="JT60" s="581"/>
      <c r="JU60" s="581"/>
      <c r="JV60" s="581"/>
      <c r="JW60" s="581"/>
      <c r="JX60" s="581"/>
      <c r="JY60" s="581"/>
      <c r="JZ60" s="581"/>
      <c r="KA60" s="581"/>
      <c r="KB60" s="581"/>
      <c r="KC60" s="581"/>
      <c r="KD60" s="581"/>
      <c r="KE60" s="581"/>
      <c r="KF60" s="581"/>
      <c r="KG60" s="581"/>
      <c r="KH60" s="581"/>
      <c r="KI60" s="581"/>
      <c r="KJ60" s="581"/>
      <c r="KK60" s="581"/>
      <c r="KL60" s="581"/>
      <c r="KM60" s="581"/>
      <c r="KN60" s="581"/>
      <c r="KO60" s="581"/>
      <c r="KP60" s="581"/>
      <c r="KQ60" s="581"/>
      <c r="KR60" s="581"/>
      <c r="KS60" s="581"/>
      <c r="KT60" s="581"/>
      <c r="KU60" s="581"/>
      <c r="KV60" s="581"/>
      <c r="KW60" s="581"/>
      <c r="KX60" s="581"/>
      <c r="KY60" s="581"/>
      <c r="KZ60" s="581"/>
      <c r="LA60" s="581"/>
      <c r="LB60" s="581"/>
      <c r="LC60" s="581"/>
      <c r="LD60" s="581"/>
      <c r="LE60" s="581"/>
      <c r="LF60" s="581"/>
      <c r="LG60" s="581"/>
      <c r="LH60" s="581"/>
      <c r="LI60" s="581"/>
      <c r="LJ60" s="581"/>
      <c r="LK60" s="581"/>
      <c r="LL60" s="581"/>
      <c r="LM60" s="581"/>
      <c r="LN60" s="581"/>
      <c r="LO60" s="581"/>
      <c r="LP60" s="581"/>
      <c r="LQ60" s="581"/>
      <c r="LR60" s="581"/>
      <c r="LS60" s="581"/>
      <c r="LT60" s="581"/>
      <c r="LU60" s="581"/>
      <c r="LV60" s="581"/>
      <c r="LW60" s="581"/>
      <c r="LX60" s="581"/>
      <c r="LY60" s="581"/>
      <c r="LZ60" s="581"/>
      <c r="MA60" s="581"/>
      <c r="MB60" s="581"/>
      <c r="MC60" s="581"/>
      <c r="MD60" s="581"/>
      <c r="ME60" s="581"/>
      <c r="MF60" s="581"/>
      <c r="MG60" s="581"/>
      <c r="MH60" s="581"/>
      <c r="MI60" s="581"/>
      <c r="MJ60" s="581"/>
      <c r="MK60" s="581"/>
      <c r="ML60" s="581"/>
      <c r="MM60" s="581"/>
      <c r="MN60" s="581"/>
      <c r="MO60" s="581"/>
      <c r="MP60" s="581"/>
      <c r="MQ60" s="581"/>
      <c r="MR60" s="581"/>
      <c r="MS60" s="581"/>
      <c r="MT60" s="581"/>
      <c r="MU60" s="581"/>
      <c r="MV60" s="581"/>
      <c r="MW60" s="581"/>
      <c r="MX60" s="581"/>
      <c r="MY60" s="581"/>
      <c r="MZ60" s="581"/>
      <c r="NA60" s="581"/>
      <c r="NB60" s="581"/>
      <c r="NC60" s="581"/>
      <c r="ND60" s="581"/>
      <c r="NE60" s="581"/>
      <c r="NF60" s="581"/>
      <c r="NG60" s="581"/>
      <c r="NH60" s="581"/>
      <c r="NI60" s="581"/>
      <c r="NJ60" s="581"/>
      <c r="NK60" s="581"/>
      <c r="NL60" s="581"/>
      <c r="NM60" s="581"/>
      <c r="NN60" s="581"/>
      <c r="NO60" s="581"/>
      <c r="NP60" s="581"/>
      <c r="NQ60" s="581"/>
      <c r="NR60" s="581"/>
      <c r="NS60" s="581"/>
      <c r="NT60" s="581"/>
      <c r="NU60" s="581"/>
      <c r="NV60" s="581"/>
      <c r="NW60" s="581"/>
      <c r="NX60" s="581"/>
      <c r="NY60" s="581"/>
      <c r="NZ60" s="581"/>
      <c r="OA60" s="581"/>
      <c r="OB60" s="581"/>
      <c r="OC60" s="581"/>
      <c r="OD60" s="581"/>
      <c r="OE60" s="581"/>
      <c r="OF60" s="581"/>
      <c r="OG60" s="581"/>
      <c r="OH60" s="581"/>
      <c r="OI60" s="581"/>
      <c r="OJ60" s="581"/>
      <c r="OK60" s="581"/>
      <c r="OL60" s="581"/>
      <c r="OM60" s="581"/>
      <c r="ON60" s="581"/>
      <c r="OO60" s="581"/>
      <c r="OP60" s="581"/>
      <c r="OQ60" s="581"/>
      <c r="OR60" s="581"/>
      <c r="OS60" s="581"/>
      <c r="OT60" s="581"/>
      <c r="OU60" s="581"/>
      <c r="OV60" s="581"/>
      <c r="OW60" s="581"/>
      <c r="OX60" s="581"/>
      <c r="OY60" s="581"/>
      <c r="OZ60" s="581"/>
      <c r="PA60" s="581"/>
      <c r="PB60" s="581"/>
      <c r="PC60" s="581"/>
      <c r="PD60" s="581"/>
      <c r="PE60" s="581"/>
      <c r="PF60" s="581"/>
      <c r="PG60" s="581"/>
      <c r="PH60" s="581"/>
      <c r="PI60" s="581"/>
      <c r="PJ60" s="581"/>
      <c r="PK60" s="581"/>
      <c r="PL60" s="581"/>
      <c r="PM60" s="581"/>
      <c r="PN60" s="581"/>
      <c r="PO60" s="581"/>
      <c r="PP60" s="581"/>
      <c r="PQ60" s="581"/>
      <c r="PR60" s="581"/>
      <c r="PS60" s="581"/>
      <c r="PT60" s="581"/>
      <c r="PU60" s="581"/>
      <c r="PV60" s="581"/>
      <c r="PW60" s="581"/>
      <c r="PX60" s="581"/>
      <c r="PY60" s="581"/>
      <c r="PZ60" s="581"/>
      <c r="QA60" s="581"/>
      <c r="QB60" s="581"/>
      <c r="QC60" s="581"/>
      <c r="QD60" s="581"/>
      <c r="QE60" s="581"/>
      <c r="QF60" s="581"/>
      <c r="QG60" s="581"/>
      <c r="QH60" s="581"/>
      <c r="QI60" s="581"/>
      <c r="QJ60" s="581"/>
      <c r="QK60" s="581"/>
      <c r="QL60" s="581"/>
      <c r="QM60" s="581"/>
      <c r="QN60" s="581"/>
      <c r="QO60" s="581"/>
      <c r="QP60" s="581"/>
      <c r="QQ60" s="581"/>
      <c r="QR60" s="581"/>
      <c r="QS60" s="581"/>
      <c r="QT60" s="581"/>
      <c r="QU60" s="581"/>
      <c r="QV60" s="581"/>
      <c r="QW60" s="581"/>
      <c r="QX60" s="581"/>
      <c r="QY60" s="581"/>
      <c r="QZ60" s="581"/>
      <c r="RA60" s="581"/>
      <c r="RB60" s="581"/>
      <c r="RC60" s="581"/>
      <c r="RD60" s="581"/>
      <c r="RE60" s="581"/>
      <c r="RF60" s="581"/>
      <c r="RG60" s="581"/>
      <c r="RH60" s="581"/>
      <c r="RI60" s="581"/>
      <c r="RJ60" s="581"/>
      <c r="RK60" s="581"/>
      <c r="RL60" s="581"/>
      <c r="RM60" s="581"/>
      <c r="RN60" s="581"/>
      <c r="RO60" s="581"/>
      <c r="RP60" s="581"/>
      <c r="RQ60" s="581"/>
      <c r="RR60" s="581"/>
      <c r="RS60" s="581"/>
      <c r="RT60" s="581"/>
      <c r="RU60" s="581"/>
      <c r="RV60" s="581"/>
      <c r="RW60" s="581"/>
      <c r="RX60" s="581"/>
      <c r="RY60" s="581"/>
      <c r="RZ60" s="581"/>
      <c r="SA60" s="581"/>
      <c r="SB60" s="581"/>
      <c r="SC60" s="581"/>
      <c r="SD60" s="581"/>
      <c r="SE60" s="581"/>
      <c r="SF60" s="581"/>
      <c r="SG60" s="581"/>
      <c r="SH60" s="581"/>
      <c r="SI60" s="581"/>
      <c r="SJ60" s="581"/>
      <c r="SK60" s="581"/>
      <c r="SL60" s="581"/>
      <c r="SM60" s="581"/>
      <c r="SN60" s="581"/>
      <c r="SO60" s="581"/>
      <c r="SP60" s="581"/>
      <c r="SQ60" s="581"/>
      <c r="SR60" s="581"/>
      <c r="SS60" s="581"/>
      <c r="ST60" s="581"/>
      <c r="SU60" s="581"/>
      <c r="SV60" s="581"/>
      <c r="SW60" s="581"/>
      <c r="SX60" s="581"/>
      <c r="SY60" s="581"/>
      <c r="SZ60" s="581"/>
      <c r="TA60" s="581"/>
      <c r="TB60" s="581"/>
      <c r="TC60" s="581"/>
      <c r="TD60" s="581"/>
      <c r="TE60" s="581"/>
      <c r="TF60" s="581"/>
      <c r="TG60" s="581"/>
      <c r="TH60" s="581"/>
      <c r="TI60" s="581"/>
      <c r="TJ60" s="581"/>
      <c r="TK60" s="581"/>
      <c r="TL60" s="581"/>
      <c r="TM60" s="581"/>
      <c r="TN60" s="581"/>
      <c r="TO60" s="581"/>
      <c r="TP60" s="581"/>
      <c r="TQ60" s="581"/>
      <c r="TR60" s="581"/>
      <c r="TS60" s="581"/>
      <c r="TT60" s="581"/>
      <c r="TU60" s="581"/>
      <c r="TV60" s="581"/>
      <c r="TW60" s="581"/>
      <c r="TX60" s="581"/>
      <c r="TY60" s="581"/>
      <c r="TZ60" s="581"/>
      <c r="UA60" s="581"/>
      <c r="UB60" s="581"/>
      <c r="UC60" s="581"/>
      <c r="UD60" s="581"/>
      <c r="UE60" s="581"/>
      <c r="UF60" s="581"/>
      <c r="UG60" s="581"/>
      <c r="UH60" s="581"/>
      <c r="UI60" s="581"/>
      <c r="UJ60" s="581"/>
      <c r="UK60" s="581"/>
      <c r="UL60" s="581"/>
      <c r="UM60" s="581"/>
      <c r="UN60" s="581"/>
      <c r="UO60" s="581"/>
      <c r="UP60" s="581"/>
      <c r="UQ60" s="581"/>
      <c r="UR60" s="581"/>
      <c r="US60" s="581"/>
      <c r="UT60" s="581"/>
      <c r="UU60" s="581"/>
      <c r="UV60" s="581"/>
      <c r="UW60" s="581"/>
      <c r="UX60" s="581"/>
      <c r="UY60" s="581"/>
      <c r="UZ60" s="581"/>
      <c r="VA60" s="581"/>
      <c r="VB60" s="581"/>
      <c r="VC60" s="581"/>
      <c r="VD60" s="581"/>
      <c r="VE60" s="581"/>
      <c r="VF60" s="581"/>
      <c r="VG60" s="581"/>
      <c r="VH60" s="581"/>
      <c r="VI60" s="581"/>
      <c r="VJ60" s="581"/>
      <c r="VK60" s="581"/>
      <c r="VL60" s="581"/>
      <c r="VM60" s="581"/>
      <c r="VN60" s="581"/>
      <c r="VO60" s="581"/>
      <c r="VP60" s="581"/>
      <c r="VQ60" s="581"/>
      <c r="VR60" s="581"/>
      <c r="VS60" s="581"/>
      <c r="VT60" s="581"/>
      <c r="VU60" s="581"/>
      <c r="VV60" s="581"/>
      <c r="VW60" s="581"/>
      <c r="VX60" s="581"/>
      <c r="VY60" s="581"/>
      <c r="VZ60" s="581"/>
      <c r="WA60" s="581"/>
      <c r="WB60" s="581"/>
      <c r="WC60" s="581"/>
      <c r="WD60" s="581"/>
      <c r="WE60" s="581"/>
      <c r="WF60" s="581"/>
      <c r="WG60" s="581"/>
      <c r="WH60" s="581"/>
      <c r="WI60" s="581"/>
      <c r="WJ60" s="581"/>
      <c r="WK60" s="581"/>
      <c r="WL60" s="581"/>
      <c r="WM60" s="581"/>
      <c r="WN60" s="581"/>
      <c r="WO60" s="581"/>
      <c r="WP60" s="581"/>
      <c r="WQ60" s="581"/>
      <c r="WR60" s="581"/>
      <c r="WS60" s="581"/>
      <c r="WT60" s="581"/>
      <c r="WU60" s="581"/>
      <c r="WV60" s="581"/>
      <c r="WW60" s="581"/>
      <c r="WX60" s="581"/>
      <c r="WY60" s="581"/>
      <c r="WZ60" s="581"/>
      <c r="XA60" s="581"/>
      <c r="XB60" s="581"/>
      <c r="XC60" s="581"/>
      <c r="XD60" s="581"/>
      <c r="XE60" s="581"/>
      <c r="XF60" s="581"/>
      <c r="XG60" s="581"/>
      <c r="XH60" s="581"/>
      <c r="XI60" s="581"/>
      <c r="XJ60" s="581"/>
      <c r="XK60" s="581"/>
      <c r="XL60" s="581"/>
      <c r="XM60" s="581"/>
      <c r="XN60" s="581"/>
      <c r="XO60" s="581"/>
      <c r="XP60" s="581"/>
      <c r="XQ60" s="581"/>
      <c r="XR60" s="581"/>
      <c r="XS60" s="581"/>
      <c r="XT60" s="581"/>
      <c r="XU60" s="581"/>
      <c r="XV60" s="581"/>
      <c r="XW60" s="581"/>
      <c r="XX60" s="581"/>
      <c r="XY60" s="581"/>
      <c r="XZ60" s="581"/>
      <c r="YA60" s="581"/>
      <c r="YB60" s="581"/>
      <c r="YC60" s="581"/>
      <c r="YD60" s="581"/>
      <c r="YE60" s="581"/>
      <c r="YF60" s="581"/>
      <c r="YG60" s="581"/>
      <c r="YH60" s="581"/>
      <c r="YI60" s="581"/>
      <c r="YJ60" s="581"/>
      <c r="YK60" s="581"/>
      <c r="YL60" s="581"/>
      <c r="YM60" s="581"/>
      <c r="YN60" s="581"/>
      <c r="YO60" s="581"/>
      <c r="YP60" s="581"/>
      <c r="YQ60" s="581"/>
      <c r="YR60" s="581"/>
      <c r="YS60" s="581"/>
      <c r="YT60" s="581"/>
      <c r="YU60" s="581"/>
      <c r="YV60" s="581"/>
      <c r="YW60" s="581"/>
      <c r="YX60" s="581"/>
      <c r="YY60" s="581"/>
      <c r="YZ60" s="581"/>
      <c r="ZA60" s="581"/>
      <c r="ZB60" s="581"/>
      <c r="ZC60" s="581"/>
      <c r="ZD60" s="581"/>
      <c r="ZE60" s="581"/>
      <c r="ZF60" s="581"/>
      <c r="ZG60" s="581"/>
      <c r="ZH60" s="581"/>
      <c r="ZI60" s="581"/>
      <c r="ZJ60" s="581"/>
      <c r="ZK60" s="581"/>
      <c r="ZL60" s="581"/>
      <c r="ZM60" s="581"/>
      <c r="ZN60" s="581"/>
      <c r="ZO60" s="581"/>
      <c r="ZP60" s="581"/>
      <c r="ZQ60" s="581"/>
      <c r="ZR60" s="581"/>
      <c r="ZS60" s="581"/>
      <c r="ZT60" s="581"/>
      <c r="ZU60" s="581"/>
      <c r="ZV60" s="581"/>
      <c r="ZW60" s="581"/>
      <c r="ZX60" s="581"/>
      <c r="ZY60" s="581"/>
      <c r="ZZ60" s="581"/>
    </row>
  </sheetData>
  <mergeCells count="19">
    <mergeCell ref="A32:A44"/>
    <mergeCell ref="B32:B36"/>
    <mergeCell ref="B37:B40"/>
    <mergeCell ref="B41:B43"/>
    <mergeCell ref="L2:M2"/>
    <mergeCell ref="K2:K3"/>
    <mergeCell ref="C2:C3"/>
    <mergeCell ref="D2:D3"/>
    <mergeCell ref="E2:G2"/>
    <mergeCell ref="H2:J2"/>
    <mergeCell ref="N2:O2"/>
    <mergeCell ref="A4:A31"/>
    <mergeCell ref="B4:B11"/>
    <mergeCell ref="B12:B17"/>
    <mergeCell ref="B18:B23"/>
    <mergeCell ref="B24:B26"/>
    <mergeCell ref="B27:B30"/>
    <mergeCell ref="A2:A3"/>
    <mergeCell ref="B2:B3"/>
  </mergeCells>
  <printOptions horizontalCentered="1"/>
  <pageMargins left="0.7" right="0.7" top="0.75" bottom="0.75" header="0.3" footer="0.3"/>
  <pageSetup paperSize="9" scale="74"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7"/>
  <sheetViews>
    <sheetView topLeftCell="A31" workbookViewId="0">
      <selection activeCell="B4" sqref="B4:B26"/>
    </sheetView>
  </sheetViews>
  <sheetFormatPr defaultColWidth="9.140625" defaultRowHeight="11.25"/>
  <cols>
    <col min="1" max="1" width="7.85546875" style="635" customWidth="1"/>
    <col min="2" max="2" width="10.28515625" style="635" customWidth="1"/>
    <col min="3" max="3" width="21.28515625" style="635" customWidth="1"/>
    <col min="4" max="4" width="11" style="635" bestFit="1" customWidth="1"/>
    <col min="5" max="5" width="7.5703125" style="635" customWidth="1"/>
    <col min="6" max="6" width="9" style="635" customWidth="1"/>
    <col min="7" max="8" width="7.42578125" style="635" customWidth="1"/>
    <col min="9" max="9" width="8" style="635" bestFit="1" customWidth="1"/>
    <col min="10" max="11" width="7" style="635" bestFit="1" customWidth="1"/>
    <col min="12" max="12" width="8.28515625" style="635" customWidth="1"/>
    <col min="13" max="14" width="9" style="635" customWidth="1"/>
    <col min="15" max="16384" width="9.140625" style="635"/>
  </cols>
  <sheetData>
    <row r="1" spans="1:18" ht="27" customHeight="1">
      <c r="A1" s="658" t="s">
        <v>704</v>
      </c>
      <c r="B1" s="658"/>
      <c r="C1" s="659"/>
      <c r="D1" s="659"/>
      <c r="E1" s="658"/>
      <c r="F1" s="658"/>
      <c r="G1" s="658"/>
      <c r="H1" s="658"/>
      <c r="I1" s="658"/>
      <c r="J1" s="658"/>
      <c r="K1" s="658"/>
      <c r="L1" s="658"/>
      <c r="M1" s="658"/>
      <c r="N1" s="658"/>
      <c r="O1" s="658"/>
      <c r="P1" s="658"/>
    </row>
    <row r="2" spans="1:18" ht="21.75" customHeight="1">
      <c r="A2" s="1481" t="s">
        <v>636</v>
      </c>
      <c r="B2" s="1481" t="s">
        <v>635</v>
      </c>
      <c r="C2" s="1481" t="s">
        <v>634</v>
      </c>
      <c r="D2" s="1487" t="s">
        <v>703</v>
      </c>
      <c r="E2" s="1489" t="s">
        <v>633</v>
      </c>
      <c r="F2" s="1491" t="s">
        <v>505</v>
      </c>
      <c r="G2" s="1492"/>
      <c r="H2" s="1493"/>
      <c r="I2" s="1481" t="s">
        <v>632</v>
      </c>
      <c r="J2" s="1481"/>
      <c r="K2" s="1481"/>
      <c r="L2" s="1487" t="s">
        <v>631</v>
      </c>
      <c r="M2" s="1481" t="s">
        <v>630</v>
      </c>
      <c r="N2" s="1481"/>
      <c r="O2" s="1481" t="s">
        <v>629</v>
      </c>
      <c r="P2" s="1481"/>
    </row>
    <row r="3" spans="1:18" ht="33.75">
      <c r="A3" s="1481"/>
      <c r="B3" s="1481"/>
      <c r="C3" s="1481"/>
      <c r="D3" s="1488" t="s">
        <v>703</v>
      </c>
      <c r="E3" s="1490"/>
      <c r="F3" s="657" t="s">
        <v>1</v>
      </c>
      <c r="G3" s="657">
        <v>44805</v>
      </c>
      <c r="H3" s="657">
        <v>44835</v>
      </c>
      <c r="I3" s="657" t="s">
        <v>1</v>
      </c>
      <c r="J3" s="657">
        <v>44805</v>
      </c>
      <c r="K3" s="657">
        <v>44835</v>
      </c>
      <c r="L3" s="1488"/>
      <c r="M3" s="657">
        <v>44805</v>
      </c>
      <c r="N3" s="657">
        <v>44835</v>
      </c>
      <c r="O3" s="657" t="s">
        <v>628</v>
      </c>
      <c r="P3" s="657" t="s">
        <v>627</v>
      </c>
    </row>
    <row r="4" spans="1:18" ht="12" customHeight="1">
      <c r="A4" s="1482" t="s">
        <v>702</v>
      </c>
      <c r="B4" s="1482" t="s">
        <v>661</v>
      </c>
      <c r="C4" s="656" t="s">
        <v>701</v>
      </c>
      <c r="D4" s="649" t="s">
        <v>700</v>
      </c>
      <c r="E4" s="648" t="s">
        <v>610</v>
      </c>
      <c r="F4" s="647">
        <v>4</v>
      </c>
      <c r="G4" s="647">
        <v>0</v>
      </c>
      <c r="H4" s="647">
        <v>0</v>
      </c>
      <c r="I4" s="647">
        <v>0.1232</v>
      </c>
      <c r="J4" s="647">
        <v>0</v>
      </c>
      <c r="K4" s="647">
        <v>0</v>
      </c>
      <c r="L4" s="647" t="s">
        <v>640</v>
      </c>
      <c r="M4" s="647">
        <v>2998.5</v>
      </c>
      <c r="N4" s="647">
        <v>3138</v>
      </c>
      <c r="O4" s="654">
        <v>0</v>
      </c>
      <c r="P4" s="647">
        <v>0</v>
      </c>
      <c r="Q4" s="637"/>
      <c r="R4" s="636"/>
    </row>
    <row r="5" spans="1:18" ht="12" customHeight="1">
      <c r="A5" s="1482"/>
      <c r="B5" s="1482"/>
      <c r="C5" s="650" t="s">
        <v>699</v>
      </c>
      <c r="D5" s="649" t="s">
        <v>698</v>
      </c>
      <c r="E5" s="648" t="s">
        <v>610</v>
      </c>
      <c r="F5" s="647">
        <v>347</v>
      </c>
      <c r="G5" s="647">
        <v>130</v>
      </c>
      <c r="H5" s="647">
        <v>202</v>
      </c>
      <c r="I5" s="647">
        <v>6.3725699999999996</v>
      </c>
      <c r="J5" s="647">
        <v>2.3792800000000001</v>
      </c>
      <c r="K5" s="647">
        <v>3.66472</v>
      </c>
      <c r="L5" s="647" t="s">
        <v>640</v>
      </c>
      <c r="M5" s="647">
        <v>1787</v>
      </c>
      <c r="N5" s="647">
        <v>1905</v>
      </c>
      <c r="O5" s="654">
        <v>126.73684210526316</v>
      </c>
      <c r="P5" s="654">
        <v>2.323492315789474</v>
      </c>
      <c r="Q5" s="637"/>
      <c r="R5" s="636"/>
    </row>
    <row r="6" spans="1:18" ht="12" customHeight="1">
      <c r="A6" s="1482"/>
      <c r="B6" s="1482"/>
      <c r="C6" s="650" t="s">
        <v>697</v>
      </c>
      <c r="D6" s="649" t="s">
        <v>696</v>
      </c>
      <c r="E6" s="648" t="s">
        <v>576</v>
      </c>
      <c r="F6" s="647">
        <v>354630</v>
      </c>
      <c r="G6" s="647">
        <v>33253</v>
      </c>
      <c r="H6" s="647">
        <v>31376</v>
      </c>
      <c r="I6" s="647">
        <v>13040.999179999997</v>
      </c>
      <c r="J6" s="647">
        <v>1230.4034600000002</v>
      </c>
      <c r="K6" s="647">
        <v>1125.2223300000001</v>
      </c>
      <c r="L6" s="647" t="s">
        <v>640</v>
      </c>
      <c r="M6" s="647">
        <v>7400</v>
      </c>
      <c r="N6" s="647">
        <v>7126</v>
      </c>
      <c r="O6" s="654">
        <v>6664.9473684210525</v>
      </c>
      <c r="P6" s="654">
        <v>239.16215394736844</v>
      </c>
      <c r="Q6" s="637"/>
      <c r="R6" s="636"/>
    </row>
    <row r="7" spans="1:18" ht="12" customHeight="1">
      <c r="A7" s="1482"/>
      <c r="B7" s="1482"/>
      <c r="C7" s="650" t="s">
        <v>695</v>
      </c>
      <c r="D7" s="649" t="s">
        <v>695</v>
      </c>
      <c r="E7" s="648" t="s">
        <v>694</v>
      </c>
      <c r="F7" s="647">
        <v>457</v>
      </c>
      <c r="G7" s="647">
        <v>0</v>
      </c>
      <c r="H7" s="647">
        <v>0</v>
      </c>
      <c r="I7" s="647">
        <v>13.55326</v>
      </c>
      <c r="J7" s="647">
        <v>0</v>
      </c>
      <c r="K7" s="647">
        <v>0</v>
      </c>
      <c r="L7" s="647" t="s">
        <v>689</v>
      </c>
      <c r="M7" s="647">
        <v>1477</v>
      </c>
      <c r="N7" s="647">
        <v>1429.5</v>
      </c>
      <c r="O7" s="654">
        <v>0</v>
      </c>
      <c r="P7" s="654">
        <v>0</v>
      </c>
      <c r="Q7" s="637"/>
      <c r="R7" s="636"/>
    </row>
    <row r="8" spans="1:18" ht="12" customHeight="1">
      <c r="A8" s="1482"/>
      <c r="B8" s="1482"/>
      <c r="C8" s="650" t="s">
        <v>660</v>
      </c>
      <c r="D8" s="649" t="s">
        <v>659</v>
      </c>
      <c r="E8" s="648" t="s">
        <v>610</v>
      </c>
      <c r="F8" s="647">
        <v>0</v>
      </c>
      <c r="G8" s="647">
        <v>0</v>
      </c>
      <c r="H8" s="647">
        <v>0</v>
      </c>
      <c r="I8" s="647">
        <v>0</v>
      </c>
      <c r="J8" s="647">
        <v>0</v>
      </c>
      <c r="K8" s="647">
        <v>0</v>
      </c>
      <c r="L8" s="647" t="s">
        <v>640</v>
      </c>
      <c r="M8" s="646" t="s">
        <v>330</v>
      </c>
      <c r="N8" s="646" t="s">
        <v>330</v>
      </c>
      <c r="O8" s="654">
        <v>0</v>
      </c>
      <c r="P8" s="654">
        <v>0</v>
      </c>
      <c r="Q8" s="637"/>
      <c r="R8" s="636"/>
    </row>
    <row r="9" spans="1:18" ht="12" customHeight="1">
      <c r="A9" s="1482"/>
      <c r="B9" s="1482"/>
      <c r="C9" s="650" t="s">
        <v>693</v>
      </c>
      <c r="D9" s="649" t="s">
        <v>692</v>
      </c>
      <c r="E9" s="648" t="s">
        <v>601</v>
      </c>
      <c r="F9" s="647">
        <v>17</v>
      </c>
      <c r="G9" s="647">
        <v>9</v>
      </c>
      <c r="H9" s="647">
        <v>8</v>
      </c>
      <c r="I9" s="647">
        <v>0</v>
      </c>
      <c r="J9" s="647">
        <v>0</v>
      </c>
      <c r="K9" s="647">
        <v>0.14679999999999999</v>
      </c>
      <c r="L9" s="647" t="s">
        <v>640</v>
      </c>
      <c r="M9" s="646" t="s">
        <v>330</v>
      </c>
      <c r="N9" s="646">
        <v>18490</v>
      </c>
      <c r="O9" s="654">
        <v>1.1578947368421053</v>
      </c>
      <c r="P9" s="654">
        <v>2.1374210526315791E-2</v>
      </c>
      <c r="Q9" s="637"/>
      <c r="R9" s="636"/>
    </row>
    <row r="10" spans="1:18" ht="12" customHeight="1">
      <c r="A10" s="1482"/>
      <c r="B10" s="1482"/>
      <c r="C10" s="650" t="s">
        <v>691</v>
      </c>
      <c r="D10" s="649" t="s">
        <v>690</v>
      </c>
      <c r="E10" s="648" t="s">
        <v>610</v>
      </c>
      <c r="F10" s="647">
        <v>635985</v>
      </c>
      <c r="G10" s="647">
        <v>51025</v>
      </c>
      <c r="H10" s="647">
        <v>40610</v>
      </c>
      <c r="I10" s="647">
        <v>17487.272080000002</v>
      </c>
      <c r="J10" s="647">
        <v>1241.7468999999996</v>
      </c>
      <c r="K10" s="647">
        <v>981.64350999999999</v>
      </c>
      <c r="L10" s="647" t="s">
        <v>640</v>
      </c>
      <c r="M10" s="655">
        <v>2325</v>
      </c>
      <c r="N10" s="646">
        <v>2469</v>
      </c>
      <c r="O10" s="654">
        <v>4578.894736842105</v>
      </c>
      <c r="P10" s="654">
        <v>110.70908000000001</v>
      </c>
      <c r="Q10" s="637"/>
      <c r="R10" s="636"/>
    </row>
    <row r="11" spans="1:18" ht="12" customHeight="1">
      <c r="A11" s="1482"/>
      <c r="B11" s="1482"/>
      <c r="C11" s="650" t="s">
        <v>611</v>
      </c>
      <c r="D11" s="649" t="s">
        <v>611</v>
      </c>
      <c r="E11" s="648"/>
      <c r="F11" s="647">
        <v>0</v>
      </c>
      <c r="G11" s="647">
        <v>0</v>
      </c>
      <c r="H11" s="647">
        <v>0</v>
      </c>
      <c r="I11" s="647">
        <v>0</v>
      </c>
      <c r="J11" s="647">
        <v>0</v>
      </c>
      <c r="K11" s="647">
        <v>0</v>
      </c>
      <c r="L11" s="647" t="s">
        <v>689</v>
      </c>
      <c r="M11" s="646" t="s">
        <v>330</v>
      </c>
      <c r="N11" s="646" t="s">
        <v>330</v>
      </c>
      <c r="O11" s="654">
        <v>0</v>
      </c>
      <c r="P11" s="654">
        <v>0</v>
      </c>
      <c r="Q11" s="637"/>
      <c r="R11" s="636"/>
    </row>
    <row r="12" spans="1:18" ht="12" customHeight="1">
      <c r="A12" s="1482"/>
      <c r="B12" s="1482"/>
      <c r="C12" s="650" t="s">
        <v>688</v>
      </c>
      <c r="D12" s="649" t="s">
        <v>658</v>
      </c>
      <c r="E12" s="648" t="s">
        <v>576</v>
      </c>
      <c r="F12" s="647">
        <v>168513</v>
      </c>
      <c r="G12" s="647">
        <v>23888</v>
      </c>
      <c r="H12" s="647">
        <v>18139</v>
      </c>
      <c r="I12" s="647">
        <v>9864.3846999999987</v>
      </c>
      <c r="J12" s="647">
        <v>1315.2948899999999</v>
      </c>
      <c r="K12" s="647">
        <v>1029.9418499999999</v>
      </c>
      <c r="L12" s="647" t="s">
        <v>640</v>
      </c>
      <c r="M12" s="647">
        <v>10976</v>
      </c>
      <c r="N12" s="647">
        <v>11002</v>
      </c>
      <c r="O12" s="654">
        <v>3144.7368421052633</v>
      </c>
      <c r="P12" s="654">
        <v>177.3757719210526</v>
      </c>
      <c r="Q12" s="637"/>
      <c r="R12" s="636"/>
    </row>
    <row r="13" spans="1:18" ht="12" customHeight="1">
      <c r="A13" s="1482"/>
      <c r="B13" s="1482"/>
      <c r="C13" s="650" t="s">
        <v>657</v>
      </c>
      <c r="D13" s="649" t="s">
        <v>656</v>
      </c>
      <c r="E13" s="648" t="s">
        <v>576</v>
      </c>
      <c r="F13" s="647">
        <v>455774</v>
      </c>
      <c r="G13" s="647">
        <v>74184</v>
      </c>
      <c r="H13" s="647">
        <v>43480</v>
      </c>
      <c r="I13" s="647">
        <v>23855.318804999999</v>
      </c>
      <c r="J13" s="647">
        <v>3621.5899099999997</v>
      </c>
      <c r="K13" s="647">
        <v>2005.0722449999998</v>
      </c>
      <c r="L13" s="647" t="s">
        <v>640</v>
      </c>
      <c r="M13" s="647">
        <v>9438</v>
      </c>
      <c r="N13" s="647">
        <v>8902</v>
      </c>
      <c r="O13" s="654">
        <v>8097.7368421052633</v>
      </c>
      <c r="P13" s="654">
        <v>372.10100947368414</v>
      </c>
      <c r="Q13" s="637"/>
      <c r="R13" s="636"/>
    </row>
    <row r="14" spans="1:18" ht="12" customHeight="1">
      <c r="A14" s="1482"/>
      <c r="B14" s="1482"/>
      <c r="C14" s="650" t="s">
        <v>687</v>
      </c>
      <c r="D14" s="649" t="s">
        <v>654</v>
      </c>
      <c r="E14" s="648" t="s">
        <v>610</v>
      </c>
      <c r="F14" s="647">
        <v>913500</v>
      </c>
      <c r="G14" s="647">
        <v>152348</v>
      </c>
      <c r="H14" s="647">
        <v>86268</v>
      </c>
      <c r="I14" s="647">
        <v>25026.401224999998</v>
      </c>
      <c r="J14" s="647">
        <v>3832.878275</v>
      </c>
      <c r="K14" s="647">
        <v>2050.5391900000004</v>
      </c>
      <c r="L14" s="647" t="s">
        <v>640</v>
      </c>
      <c r="M14" s="647">
        <v>4912</v>
      </c>
      <c r="N14" s="647">
        <v>4570</v>
      </c>
      <c r="O14" s="654">
        <v>10029.894736842105</v>
      </c>
      <c r="P14" s="654">
        <v>236.74060368421056</v>
      </c>
      <c r="Q14" s="637"/>
      <c r="R14" s="636"/>
    </row>
    <row r="15" spans="1:18" ht="12" customHeight="1">
      <c r="A15" s="1482"/>
      <c r="B15" s="1482"/>
      <c r="C15" s="650" t="s">
        <v>686</v>
      </c>
      <c r="D15" s="649" t="s">
        <v>685</v>
      </c>
      <c r="E15" s="648" t="s">
        <v>610</v>
      </c>
      <c r="F15" s="647">
        <v>0</v>
      </c>
      <c r="G15" s="647">
        <v>0</v>
      </c>
      <c r="H15" s="647">
        <v>0</v>
      </c>
      <c r="I15" s="647">
        <v>0</v>
      </c>
      <c r="J15" s="647">
        <v>0</v>
      </c>
      <c r="K15" s="647">
        <v>0</v>
      </c>
      <c r="L15" s="647" t="s">
        <v>684</v>
      </c>
      <c r="M15" s="646" t="s">
        <v>330</v>
      </c>
      <c r="N15" s="646">
        <v>1230.5</v>
      </c>
      <c r="O15" s="654">
        <v>0</v>
      </c>
      <c r="P15" s="654">
        <v>0</v>
      </c>
      <c r="Q15" s="637"/>
      <c r="R15" s="636"/>
    </row>
    <row r="16" spans="1:18" ht="12" customHeight="1">
      <c r="A16" s="1482"/>
      <c r="B16" s="1482"/>
      <c r="C16" s="650" t="s">
        <v>653</v>
      </c>
      <c r="D16" s="649" t="s">
        <v>652</v>
      </c>
      <c r="E16" s="648" t="s">
        <v>651</v>
      </c>
      <c r="F16" s="647">
        <v>220357</v>
      </c>
      <c r="G16" s="647">
        <v>26748</v>
      </c>
      <c r="H16" s="647">
        <v>21939</v>
      </c>
      <c r="I16" s="647">
        <v>15242.154374999998</v>
      </c>
      <c r="J16" s="647">
        <v>2002.5223499999997</v>
      </c>
      <c r="K16" s="647">
        <v>1588.2115499999998</v>
      </c>
      <c r="L16" s="647" t="s">
        <v>640</v>
      </c>
      <c r="M16" s="647">
        <v>24585</v>
      </c>
      <c r="N16" s="647">
        <v>23860</v>
      </c>
      <c r="O16" s="654">
        <v>3018.8421052631579</v>
      </c>
      <c r="P16" s="654">
        <v>217.97220575526299</v>
      </c>
      <c r="Q16" s="637"/>
      <c r="R16" s="636"/>
    </row>
    <row r="17" spans="1:18" ht="12" customHeight="1">
      <c r="A17" s="1482"/>
      <c r="B17" s="1482"/>
      <c r="C17" s="650" t="s">
        <v>605</v>
      </c>
      <c r="D17" s="649" t="s">
        <v>683</v>
      </c>
      <c r="E17" s="648" t="s">
        <v>604</v>
      </c>
      <c r="F17" s="647">
        <v>49519</v>
      </c>
      <c r="G17" s="647">
        <v>11395</v>
      </c>
      <c r="H17" s="647">
        <v>14000</v>
      </c>
      <c r="I17" s="647">
        <v>1747.4751500000004</v>
      </c>
      <c r="J17" s="647">
        <v>380.34695000000011</v>
      </c>
      <c r="K17" s="647">
        <v>449.86472999999995</v>
      </c>
      <c r="L17" s="647" t="s">
        <v>682</v>
      </c>
      <c r="M17" s="655">
        <v>1749.5</v>
      </c>
      <c r="N17" s="646">
        <v>1687</v>
      </c>
      <c r="O17" s="654">
        <v>1585.6842105263158</v>
      </c>
      <c r="P17" s="654">
        <v>50.582667894736844</v>
      </c>
      <c r="Q17" s="637"/>
      <c r="R17" s="636"/>
    </row>
    <row r="18" spans="1:18" ht="12" customHeight="1">
      <c r="A18" s="1482"/>
      <c r="B18" s="1482"/>
      <c r="C18" s="650" t="s">
        <v>648</v>
      </c>
      <c r="D18" s="649" t="s">
        <v>647</v>
      </c>
      <c r="E18" s="648" t="s">
        <v>610</v>
      </c>
      <c r="F18" s="647">
        <v>88</v>
      </c>
      <c r="G18" s="647">
        <v>0</v>
      </c>
      <c r="H18" s="647">
        <v>0</v>
      </c>
      <c r="I18" s="647">
        <v>1.95658</v>
      </c>
      <c r="J18" s="647">
        <v>0</v>
      </c>
      <c r="K18" s="647">
        <v>0</v>
      </c>
      <c r="L18" s="647" t="s">
        <v>640</v>
      </c>
      <c r="M18" s="647">
        <v>2371</v>
      </c>
      <c r="N18" s="647">
        <v>2107</v>
      </c>
      <c r="O18" s="654">
        <v>0</v>
      </c>
      <c r="P18" s="654">
        <v>0</v>
      </c>
      <c r="Q18" s="637"/>
      <c r="R18" s="636"/>
    </row>
    <row r="19" spans="1:18" ht="12" customHeight="1">
      <c r="A19" s="1482"/>
      <c r="B19" s="1482"/>
      <c r="C19" s="650" t="s">
        <v>681</v>
      </c>
      <c r="D19" s="649" t="s">
        <v>645</v>
      </c>
      <c r="E19" s="648"/>
      <c r="F19" s="647">
        <v>0</v>
      </c>
      <c r="G19" s="647">
        <v>0</v>
      </c>
      <c r="H19" s="647">
        <v>0</v>
      </c>
      <c r="I19" s="647">
        <v>0</v>
      </c>
      <c r="J19" s="647">
        <v>0</v>
      </c>
      <c r="K19" s="647">
        <v>0</v>
      </c>
      <c r="L19" s="647" t="s">
        <v>640</v>
      </c>
      <c r="M19" s="646" t="s">
        <v>330</v>
      </c>
      <c r="N19" s="646" t="s">
        <v>330</v>
      </c>
      <c r="O19" s="654">
        <v>0</v>
      </c>
      <c r="P19" s="654">
        <v>0</v>
      </c>
      <c r="Q19" s="637"/>
      <c r="R19" s="636"/>
    </row>
    <row r="20" spans="1:18" ht="12" customHeight="1">
      <c r="A20" s="1482"/>
      <c r="B20" s="1482"/>
      <c r="C20" s="650" t="s">
        <v>680</v>
      </c>
      <c r="D20" s="649" t="s">
        <v>649</v>
      </c>
      <c r="E20" s="648" t="s">
        <v>576</v>
      </c>
      <c r="F20" s="647">
        <v>8</v>
      </c>
      <c r="G20" s="647">
        <v>0</v>
      </c>
      <c r="H20" s="647">
        <v>0</v>
      </c>
      <c r="I20" s="647">
        <v>0.314</v>
      </c>
      <c r="J20" s="647">
        <v>0</v>
      </c>
      <c r="K20" s="647">
        <v>0</v>
      </c>
      <c r="L20" s="647" t="s">
        <v>640</v>
      </c>
      <c r="M20" s="646" t="s">
        <v>330</v>
      </c>
      <c r="N20" s="646" t="s">
        <v>330</v>
      </c>
      <c r="O20" s="654">
        <v>0</v>
      </c>
      <c r="P20" s="654">
        <v>0</v>
      </c>
      <c r="Q20" s="637"/>
      <c r="R20" s="636"/>
    </row>
    <row r="21" spans="1:18" ht="12" customHeight="1">
      <c r="A21" s="1482"/>
      <c r="B21" s="1482"/>
      <c r="C21" s="650" t="s">
        <v>679</v>
      </c>
      <c r="D21" s="649" t="s">
        <v>678</v>
      </c>
      <c r="E21" s="648" t="s">
        <v>576</v>
      </c>
      <c r="F21" s="647">
        <v>0</v>
      </c>
      <c r="G21" s="647">
        <v>0</v>
      </c>
      <c r="H21" s="647">
        <v>0</v>
      </c>
      <c r="I21" s="647">
        <v>0</v>
      </c>
      <c r="J21" s="647">
        <v>0</v>
      </c>
      <c r="K21" s="647">
        <v>0</v>
      </c>
      <c r="L21" s="647" t="s">
        <v>677</v>
      </c>
      <c r="M21" s="646" t="s">
        <v>330</v>
      </c>
      <c r="N21" s="646" t="s">
        <v>330</v>
      </c>
      <c r="O21" s="654">
        <v>0</v>
      </c>
      <c r="P21" s="654">
        <v>0</v>
      </c>
      <c r="Q21" s="637"/>
      <c r="R21" s="636"/>
    </row>
    <row r="22" spans="1:18" ht="12" customHeight="1">
      <c r="A22" s="1482"/>
      <c r="B22" s="1482"/>
      <c r="C22" s="650" t="s">
        <v>676</v>
      </c>
      <c r="D22" s="649" t="s">
        <v>675</v>
      </c>
      <c r="E22" s="648"/>
      <c r="F22" s="647">
        <v>0</v>
      </c>
      <c r="G22" s="647">
        <v>0</v>
      </c>
      <c r="H22" s="647">
        <v>0</v>
      </c>
      <c r="I22" s="647">
        <v>0</v>
      </c>
      <c r="J22" s="647">
        <v>0</v>
      </c>
      <c r="K22" s="647">
        <v>0</v>
      </c>
      <c r="L22" s="647" t="s">
        <v>640</v>
      </c>
      <c r="M22" s="646">
        <v>12010</v>
      </c>
      <c r="N22" s="646">
        <v>13745</v>
      </c>
      <c r="O22" s="654">
        <v>0</v>
      </c>
      <c r="P22" s="654">
        <v>0</v>
      </c>
      <c r="Q22" s="637"/>
      <c r="R22" s="636"/>
    </row>
    <row r="23" spans="1:18" ht="12" customHeight="1">
      <c r="A23" s="1482"/>
      <c r="B23" s="1482"/>
      <c r="C23" s="650" t="s">
        <v>674</v>
      </c>
      <c r="D23" s="649" t="s">
        <v>673</v>
      </c>
      <c r="E23" s="648" t="s">
        <v>610</v>
      </c>
      <c r="F23" s="647">
        <v>0</v>
      </c>
      <c r="G23" s="647">
        <v>0</v>
      </c>
      <c r="H23" s="647">
        <v>0</v>
      </c>
      <c r="I23" s="647">
        <v>0</v>
      </c>
      <c r="J23" s="647">
        <v>0</v>
      </c>
      <c r="K23" s="647">
        <v>0</v>
      </c>
      <c r="L23" s="647" t="s">
        <v>670</v>
      </c>
      <c r="M23" s="646" t="s">
        <v>330</v>
      </c>
      <c r="N23" s="646" t="s">
        <v>330</v>
      </c>
      <c r="O23" s="654">
        <v>0</v>
      </c>
      <c r="P23" s="654">
        <v>0</v>
      </c>
      <c r="Q23" s="637"/>
      <c r="R23" s="636"/>
    </row>
    <row r="24" spans="1:18" ht="12" customHeight="1">
      <c r="A24" s="1482"/>
      <c r="B24" s="1482"/>
      <c r="C24" s="650" t="s">
        <v>642</v>
      </c>
      <c r="D24" s="649" t="s">
        <v>641</v>
      </c>
      <c r="E24" s="648" t="s">
        <v>576</v>
      </c>
      <c r="F24" s="647">
        <v>140422</v>
      </c>
      <c r="G24" s="647">
        <v>17127</v>
      </c>
      <c r="H24" s="647">
        <v>19235</v>
      </c>
      <c r="I24" s="647">
        <v>5593.7332700000006</v>
      </c>
      <c r="J24" s="647">
        <v>606.29189000000019</v>
      </c>
      <c r="K24" s="647">
        <v>705.69472999999994</v>
      </c>
      <c r="L24" s="647" t="s">
        <v>640</v>
      </c>
      <c r="M24" s="647">
        <v>6846</v>
      </c>
      <c r="N24" s="647">
        <v>7256</v>
      </c>
      <c r="O24" s="654">
        <v>2793.9473684210525</v>
      </c>
      <c r="P24" s="654">
        <v>102.94443835526316</v>
      </c>
      <c r="Q24" s="637"/>
      <c r="R24" s="636"/>
    </row>
    <row r="25" spans="1:18" ht="12" customHeight="1">
      <c r="A25" s="1482"/>
      <c r="B25" s="1482"/>
      <c r="C25" s="650" t="s">
        <v>644</v>
      </c>
      <c r="D25" s="649" t="s">
        <v>643</v>
      </c>
      <c r="E25" s="648" t="s">
        <v>610</v>
      </c>
      <c r="F25" s="647">
        <v>0</v>
      </c>
      <c r="G25" s="647">
        <v>0</v>
      </c>
      <c r="H25" s="647">
        <v>0</v>
      </c>
      <c r="I25" s="647">
        <v>0</v>
      </c>
      <c r="J25" s="647">
        <v>0</v>
      </c>
      <c r="K25" s="647">
        <v>0</v>
      </c>
      <c r="L25" s="647" t="s">
        <v>640</v>
      </c>
      <c r="M25" s="646" t="s">
        <v>330</v>
      </c>
      <c r="N25" s="646" t="s">
        <v>330</v>
      </c>
      <c r="O25" s="654">
        <v>0</v>
      </c>
      <c r="P25" s="654">
        <v>0</v>
      </c>
      <c r="Q25" s="637"/>
      <c r="R25" s="636"/>
    </row>
    <row r="26" spans="1:18" s="638" customFormat="1" ht="12" customHeight="1">
      <c r="A26" s="1482"/>
      <c r="B26" s="1483"/>
      <c r="C26" s="643" t="s">
        <v>599</v>
      </c>
      <c r="D26" s="643"/>
      <c r="E26" s="641"/>
      <c r="F26" s="641">
        <v>2939604</v>
      </c>
      <c r="G26" s="641">
        <v>390098</v>
      </c>
      <c r="H26" s="641">
        <v>275249</v>
      </c>
      <c r="I26" s="641">
        <v>111880.05839499999</v>
      </c>
      <c r="J26" s="641">
        <v>14233.453904999998</v>
      </c>
      <c r="K26" s="641">
        <v>9939.8548549999978</v>
      </c>
      <c r="L26" s="641"/>
      <c r="M26" s="651"/>
      <c r="N26" s="651"/>
      <c r="O26" s="651"/>
      <c r="P26" s="651"/>
      <c r="Q26" s="637"/>
      <c r="R26" s="636"/>
    </row>
    <row r="27" spans="1:18" ht="12" customHeight="1">
      <c r="A27" s="1482"/>
      <c r="B27" s="1484" t="s">
        <v>514</v>
      </c>
      <c r="C27" s="650" t="s">
        <v>672</v>
      </c>
      <c r="D27" s="649" t="s">
        <v>671</v>
      </c>
      <c r="E27" s="648" t="s">
        <v>610</v>
      </c>
      <c r="F27" s="645">
        <v>5896</v>
      </c>
      <c r="G27" s="645">
        <v>2343</v>
      </c>
      <c r="H27" s="645">
        <v>2286</v>
      </c>
      <c r="I27" s="645">
        <v>294.33770000000004</v>
      </c>
      <c r="J27" s="645">
        <v>115.77503000000006</v>
      </c>
      <c r="K27" s="645">
        <v>112.53258000000001</v>
      </c>
      <c r="L27" s="647" t="s">
        <v>670</v>
      </c>
      <c r="M27" s="645">
        <v>49730</v>
      </c>
      <c r="N27" s="645">
        <v>47910</v>
      </c>
      <c r="O27" s="645">
        <v>143.89473684210526</v>
      </c>
      <c r="P27" s="645">
        <v>7.0652422842105258</v>
      </c>
      <c r="Q27" s="637"/>
      <c r="R27" s="636"/>
    </row>
    <row r="28" spans="1:18" s="638" customFormat="1" ht="12" customHeight="1">
      <c r="A28" s="1482"/>
      <c r="B28" s="1485"/>
      <c r="C28" s="643" t="s">
        <v>669</v>
      </c>
      <c r="D28" s="643"/>
      <c r="E28" s="652"/>
      <c r="F28" s="641">
        <v>5896</v>
      </c>
      <c r="G28" s="641">
        <v>2343</v>
      </c>
      <c r="H28" s="641">
        <v>2286</v>
      </c>
      <c r="I28" s="641">
        <v>294.33770000000004</v>
      </c>
      <c r="J28" s="641">
        <v>115.77503000000006</v>
      </c>
      <c r="K28" s="641">
        <v>112.53258000000001</v>
      </c>
      <c r="L28" s="651"/>
      <c r="M28" s="651"/>
      <c r="N28" s="651"/>
      <c r="O28" s="651"/>
      <c r="P28" s="651"/>
      <c r="Q28" s="637"/>
      <c r="R28" s="636"/>
    </row>
    <row r="29" spans="1:18" ht="12" customHeight="1">
      <c r="A29" s="1482"/>
      <c r="B29" s="1484" t="s">
        <v>598</v>
      </c>
      <c r="C29" s="649" t="s">
        <v>668</v>
      </c>
      <c r="D29" s="649" t="s">
        <v>668</v>
      </c>
      <c r="E29" s="653" t="s">
        <v>665</v>
      </c>
      <c r="F29" s="645">
        <v>0</v>
      </c>
      <c r="G29" s="645">
        <v>0</v>
      </c>
      <c r="H29" s="645">
        <v>0</v>
      </c>
      <c r="I29" s="645">
        <v>0</v>
      </c>
      <c r="J29" s="645">
        <v>0</v>
      </c>
      <c r="K29" s="645">
        <v>0</v>
      </c>
      <c r="L29" s="645" t="s">
        <v>596</v>
      </c>
      <c r="M29" s="646" t="s">
        <v>330</v>
      </c>
      <c r="N29" s="646" t="s">
        <v>330</v>
      </c>
      <c r="O29" s="645">
        <v>0</v>
      </c>
      <c r="P29" s="645">
        <v>0</v>
      </c>
      <c r="Q29" s="637"/>
      <c r="R29" s="636"/>
    </row>
    <row r="30" spans="1:18" ht="12" customHeight="1">
      <c r="A30" s="1482"/>
      <c r="B30" s="1486"/>
      <c r="C30" s="649" t="s">
        <v>667</v>
      </c>
      <c r="D30" s="649" t="s">
        <v>667</v>
      </c>
      <c r="E30" s="653" t="s">
        <v>665</v>
      </c>
      <c r="F30" s="645">
        <v>17288</v>
      </c>
      <c r="G30" s="645">
        <v>2</v>
      </c>
      <c r="H30" s="645">
        <v>0</v>
      </c>
      <c r="I30" s="645">
        <v>1290.69289</v>
      </c>
      <c r="J30" s="645">
        <v>12.94</v>
      </c>
      <c r="K30" s="645">
        <v>0</v>
      </c>
      <c r="L30" s="645" t="s">
        <v>596</v>
      </c>
      <c r="M30" s="646">
        <v>6269.8</v>
      </c>
      <c r="N30" s="646">
        <v>5871.6</v>
      </c>
      <c r="O30" s="645">
        <v>0</v>
      </c>
      <c r="P30" s="645">
        <v>0</v>
      </c>
      <c r="Q30" s="637"/>
      <c r="R30" s="636"/>
    </row>
    <row r="31" spans="1:18" ht="12" customHeight="1">
      <c r="A31" s="1482"/>
      <c r="B31" s="1486"/>
      <c r="C31" s="649" t="s">
        <v>666</v>
      </c>
      <c r="D31" s="649" t="s">
        <v>666</v>
      </c>
      <c r="E31" s="653" t="s">
        <v>665</v>
      </c>
      <c r="F31" s="645">
        <v>0</v>
      </c>
      <c r="G31" s="645">
        <v>0</v>
      </c>
      <c r="H31" s="645">
        <v>0</v>
      </c>
      <c r="I31" s="645">
        <v>0</v>
      </c>
      <c r="J31" s="645">
        <v>0</v>
      </c>
      <c r="K31" s="645">
        <v>0</v>
      </c>
      <c r="L31" s="645" t="s">
        <v>596</v>
      </c>
      <c r="M31" s="646" t="s">
        <v>330</v>
      </c>
      <c r="N31" s="646" t="s">
        <v>330</v>
      </c>
      <c r="O31" s="645">
        <v>0</v>
      </c>
      <c r="P31" s="645">
        <v>0</v>
      </c>
      <c r="Q31" s="637"/>
      <c r="R31" s="636"/>
    </row>
    <row r="32" spans="1:18" s="638" customFormat="1" ht="12" customHeight="1">
      <c r="A32" s="1482"/>
      <c r="B32" s="1485"/>
      <c r="C32" s="643" t="s">
        <v>664</v>
      </c>
      <c r="D32" s="643"/>
      <c r="E32" s="652"/>
      <c r="F32" s="641">
        <v>17288</v>
      </c>
      <c r="G32" s="641">
        <v>2</v>
      </c>
      <c r="H32" s="641">
        <v>0</v>
      </c>
      <c r="I32" s="641">
        <v>1290.69289</v>
      </c>
      <c r="J32" s="641">
        <v>0</v>
      </c>
      <c r="K32" s="641">
        <v>0</v>
      </c>
      <c r="L32" s="651"/>
      <c r="M32" s="640"/>
      <c r="N32" s="640"/>
      <c r="O32" s="651"/>
      <c r="P32" s="651"/>
      <c r="Q32" s="637"/>
      <c r="R32" s="636"/>
    </row>
    <row r="33" spans="1:18" s="638" customFormat="1" ht="24.75" customHeight="1">
      <c r="A33" s="1483"/>
      <c r="B33" s="644" t="s">
        <v>663</v>
      </c>
      <c r="C33" s="643" t="s">
        <v>663</v>
      </c>
      <c r="D33" s="643"/>
      <c r="E33" s="641"/>
      <c r="F33" s="641">
        <v>2962788</v>
      </c>
      <c r="G33" s="641">
        <v>392443</v>
      </c>
      <c r="H33" s="641">
        <v>277535</v>
      </c>
      <c r="I33" s="641">
        <v>113465.08898499999</v>
      </c>
      <c r="J33" s="641">
        <v>14349.228934999999</v>
      </c>
      <c r="K33" s="641">
        <v>10052.387434999997</v>
      </c>
      <c r="L33" s="641"/>
      <c r="M33" s="640"/>
      <c r="N33" s="640"/>
      <c r="O33" s="651"/>
      <c r="P33" s="651"/>
      <c r="Q33" s="637"/>
      <c r="R33" s="636"/>
    </row>
    <row r="34" spans="1:18" ht="12" customHeight="1">
      <c r="A34" s="1494" t="s">
        <v>662</v>
      </c>
      <c r="B34" s="1484" t="s">
        <v>661</v>
      </c>
      <c r="C34" s="650" t="s">
        <v>660</v>
      </c>
      <c r="D34" s="649" t="s">
        <v>659</v>
      </c>
      <c r="E34" s="648" t="s">
        <v>610</v>
      </c>
      <c r="F34" s="645">
        <v>0</v>
      </c>
      <c r="G34" s="645">
        <v>0</v>
      </c>
      <c r="H34" s="645">
        <v>0</v>
      </c>
      <c r="I34" s="645">
        <v>0</v>
      </c>
      <c r="J34" s="645">
        <v>0</v>
      </c>
      <c r="K34" s="645">
        <v>0</v>
      </c>
      <c r="L34" s="647" t="s">
        <v>640</v>
      </c>
      <c r="M34" s="646" t="s">
        <v>330</v>
      </c>
      <c r="N34" s="646" t="s">
        <v>330</v>
      </c>
      <c r="O34" s="645">
        <v>0</v>
      </c>
      <c r="P34" s="645">
        <v>0</v>
      </c>
      <c r="Q34" s="637"/>
      <c r="R34" s="636"/>
    </row>
    <row r="35" spans="1:18" ht="12" customHeight="1">
      <c r="A35" s="1482"/>
      <c r="B35" s="1486"/>
      <c r="C35" s="650" t="s">
        <v>658</v>
      </c>
      <c r="D35" s="649" t="s">
        <v>658</v>
      </c>
      <c r="E35" s="648" t="s">
        <v>576</v>
      </c>
      <c r="F35" s="645">
        <v>0.02</v>
      </c>
      <c r="G35" s="645">
        <v>0</v>
      </c>
      <c r="H35" s="645">
        <v>0</v>
      </c>
      <c r="I35" s="645">
        <v>0.25212499999999999</v>
      </c>
      <c r="J35" s="645">
        <v>0</v>
      </c>
      <c r="K35" s="645">
        <v>0</v>
      </c>
      <c r="L35" s="647" t="s">
        <v>640</v>
      </c>
      <c r="M35" s="646" t="s">
        <v>330</v>
      </c>
      <c r="N35" s="646" t="s">
        <v>330</v>
      </c>
      <c r="O35" s="645">
        <v>0</v>
      </c>
      <c r="P35" s="645">
        <v>0</v>
      </c>
      <c r="Q35" s="637"/>
      <c r="R35" s="636"/>
    </row>
    <row r="36" spans="1:18" ht="12" customHeight="1">
      <c r="A36" s="1482"/>
      <c r="B36" s="1486"/>
      <c r="C36" s="650" t="s">
        <v>657</v>
      </c>
      <c r="D36" s="649" t="s">
        <v>656</v>
      </c>
      <c r="E36" s="648" t="s">
        <v>576</v>
      </c>
      <c r="F36" s="645">
        <v>0.67500000000000004</v>
      </c>
      <c r="G36" s="645">
        <v>0</v>
      </c>
      <c r="H36" s="645">
        <v>0</v>
      </c>
      <c r="I36" s="645">
        <v>9.8625974999999997</v>
      </c>
      <c r="J36" s="645">
        <v>0</v>
      </c>
      <c r="K36" s="645">
        <v>0</v>
      </c>
      <c r="L36" s="647" t="s">
        <v>640</v>
      </c>
      <c r="M36" s="646" t="s">
        <v>330</v>
      </c>
      <c r="N36" s="646" t="s">
        <v>330</v>
      </c>
      <c r="O36" s="645">
        <v>0</v>
      </c>
      <c r="P36" s="645">
        <v>0</v>
      </c>
      <c r="Q36" s="637"/>
      <c r="R36" s="636"/>
    </row>
    <row r="37" spans="1:18" ht="12" customHeight="1">
      <c r="A37" s="1482"/>
      <c r="B37" s="1486"/>
      <c r="C37" s="650" t="s">
        <v>655</v>
      </c>
      <c r="D37" s="649" t="s">
        <v>654</v>
      </c>
      <c r="E37" s="648" t="s">
        <v>576</v>
      </c>
      <c r="F37" s="645">
        <v>342.86500000000001</v>
      </c>
      <c r="G37" s="645">
        <v>0</v>
      </c>
      <c r="H37" s="645">
        <v>0</v>
      </c>
      <c r="I37" s="645">
        <v>1973.3148775</v>
      </c>
      <c r="J37" s="645">
        <v>0</v>
      </c>
      <c r="K37" s="645">
        <v>0</v>
      </c>
      <c r="L37" s="647" t="s">
        <v>640</v>
      </c>
      <c r="M37" s="646" t="s">
        <v>330</v>
      </c>
      <c r="N37" s="646" t="s">
        <v>330</v>
      </c>
      <c r="O37" s="645">
        <v>0</v>
      </c>
      <c r="P37" s="645">
        <v>0</v>
      </c>
      <c r="Q37" s="637"/>
      <c r="R37" s="636"/>
    </row>
    <row r="38" spans="1:18" ht="12" customHeight="1">
      <c r="A38" s="1482"/>
      <c r="B38" s="1486"/>
      <c r="C38" s="650" t="s">
        <v>653</v>
      </c>
      <c r="D38" s="649" t="s">
        <v>652</v>
      </c>
      <c r="E38" s="648" t="s">
        <v>651</v>
      </c>
      <c r="F38" s="645">
        <v>3.0000000000000001E-3</v>
      </c>
      <c r="G38" s="645">
        <v>0</v>
      </c>
      <c r="H38" s="645">
        <v>0</v>
      </c>
      <c r="I38" s="645">
        <v>7.0349999999999996E-2</v>
      </c>
      <c r="J38" s="645">
        <v>0</v>
      </c>
      <c r="K38" s="645">
        <v>0</v>
      </c>
      <c r="L38" s="647" t="s">
        <v>640</v>
      </c>
      <c r="M38" s="646" t="s">
        <v>330</v>
      </c>
      <c r="N38" s="646" t="s">
        <v>330</v>
      </c>
      <c r="O38" s="645">
        <v>0</v>
      </c>
      <c r="P38" s="645">
        <v>0</v>
      </c>
      <c r="Q38" s="637"/>
      <c r="R38" s="636"/>
    </row>
    <row r="39" spans="1:18" ht="12" customHeight="1">
      <c r="A39" s="1482"/>
      <c r="B39" s="1486"/>
      <c r="C39" s="650" t="s">
        <v>650</v>
      </c>
      <c r="D39" s="649" t="s">
        <v>649</v>
      </c>
      <c r="E39" s="648" t="s">
        <v>576</v>
      </c>
      <c r="F39" s="645">
        <v>0</v>
      </c>
      <c r="G39" s="645">
        <v>0</v>
      </c>
      <c r="H39" s="645">
        <v>0</v>
      </c>
      <c r="I39" s="645">
        <v>0</v>
      </c>
      <c r="J39" s="645">
        <v>0</v>
      </c>
      <c r="K39" s="645">
        <v>0</v>
      </c>
      <c r="L39" s="647" t="s">
        <v>640</v>
      </c>
      <c r="M39" s="646" t="s">
        <v>330</v>
      </c>
      <c r="N39" s="646" t="s">
        <v>330</v>
      </c>
      <c r="O39" s="645">
        <v>0</v>
      </c>
      <c r="P39" s="645">
        <v>0</v>
      </c>
      <c r="Q39" s="637"/>
      <c r="R39" s="636"/>
    </row>
    <row r="40" spans="1:18" ht="12" customHeight="1">
      <c r="A40" s="1482"/>
      <c r="B40" s="1486"/>
      <c r="C40" s="650" t="s">
        <v>648</v>
      </c>
      <c r="D40" s="649" t="s">
        <v>647</v>
      </c>
      <c r="E40" s="648" t="s">
        <v>610</v>
      </c>
      <c r="F40" s="645">
        <v>0.15</v>
      </c>
      <c r="G40" s="645">
        <v>0</v>
      </c>
      <c r="H40" s="645">
        <v>0</v>
      </c>
      <c r="I40" s="645">
        <v>0.29294999999999999</v>
      </c>
      <c r="J40" s="645">
        <v>0</v>
      </c>
      <c r="K40" s="645">
        <v>0</v>
      </c>
      <c r="L40" s="647" t="s">
        <v>640</v>
      </c>
      <c r="M40" s="646" t="s">
        <v>330</v>
      </c>
      <c r="N40" s="646" t="s">
        <v>330</v>
      </c>
      <c r="O40" s="645">
        <v>0</v>
      </c>
      <c r="P40" s="645">
        <v>0</v>
      </c>
      <c r="Q40" s="637"/>
      <c r="R40" s="636"/>
    </row>
    <row r="41" spans="1:18" ht="12" customHeight="1">
      <c r="A41" s="1482"/>
      <c r="B41" s="1486"/>
      <c r="C41" s="650" t="s">
        <v>646</v>
      </c>
      <c r="D41" s="649" t="s">
        <v>645</v>
      </c>
      <c r="E41" s="648"/>
      <c r="F41" s="645">
        <v>0</v>
      </c>
      <c r="G41" s="645">
        <v>0</v>
      </c>
      <c r="H41" s="645">
        <v>0</v>
      </c>
      <c r="I41" s="645">
        <v>0</v>
      </c>
      <c r="J41" s="645">
        <v>0</v>
      </c>
      <c r="K41" s="645">
        <v>0</v>
      </c>
      <c r="L41" s="647" t="s">
        <v>640</v>
      </c>
      <c r="M41" s="646" t="s">
        <v>330</v>
      </c>
      <c r="N41" s="646" t="s">
        <v>330</v>
      </c>
      <c r="O41" s="645">
        <v>0</v>
      </c>
      <c r="P41" s="645">
        <v>0</v>
      </c>
      <c r="Q41" s="637"/>
      <c r="R41" s="636"/>
    </row>
    <row r="42" spans="1:18" ht="12" customHeight="1">
      <c r="A42" s="1482"/>
      <c r="B42" s="1486"/>
      <c r="C42" s="650" t="s">
        <v>644</v>
      </c>
      <c r="D42" s="649" t="s">
        <v>643</v>
      </c>
      <c r="E42" s="648" t="s">
        <v>610</v>
      </c>
      <c r="F42" s="645">
        <v>0</v>
      </c>
      <c r="G42" s="645">
        <v>0</v>
      </c>
      <c r="H42" s="645">
        <v>0</v>
      </c>
      <c r="I42" s="645">
        <v>0</v>
      </c>
      <c r="J42" s="645">
        <v>0</v>
      </c>
      <c r="K42" s="645">
        <v>0</v>
      </c>
      <c r="L42" s="647" t="s">
        <v>640</v>
      </c>
      <c r="M42" s="646" t="s">
        <v>330</v>
      </c>
      <c r="N42" s="646" t="s">
        <v>330</v>
      </c>
      <c r="O42" s="645">
        <v>0</v>
      </c>
      <c r="P42" s="645">
        <v>0</v>
      </c>
      <c r="Q42" s="637"/>
      <c r="R42" s="636"/>
    </row>
    <row r="43" spans="1:18" ht="12" customHeight="1">
      <c r="A43" s="1482"/>
      <c r="B43" s="1485"/>
      <c r="C43" s="650" t="s">
        <v>642</v>
      </c>
      <c r="D43" s="649" t="s">
        <v>641</v>
      </c>
      <c r="E43" s="648" t="s">
        <v>576</v>
      </c>
      <c r="F43" s="645">
        <v>0.01</v>
      </c>
      <c r="G43" s="645">
        <v>0</v>
      </c>
      <c r="H43" s="645">
        <v>0</v>
      </c>
      <c r="I43" s="645">
        <v>7.8990000000000005E-2</v>
      </c>
      <c r="J43" s="645">
        <v>0</v>
      </c>
      <c r="K43" s="645">
        <v>0</v>
      </c>
      <c r="L43" s="647" t="s">
        <v>640</v>
      </c>
      <c r="M43" s="646" t="s">
        <v>330</v>
      </c>
      <c r="N43" s="646" t="s">
        <v>330</v>
      </c>
      <c r="O43" s="645">
        <v>0</v>
      </c>
      <c r="P43" s="645">
        <v>0</v>
      </c>
      <c r="Q43" s="637"/>
      <c r="R43" s="636"/>
    </row>
    <row r="44" spans="1:18" s="638" customFormat="1" ht="28.5" customHeight="1">
      <c r="A44" s="1483"/>
      <c r="B44" s="644" t="s">
        <v>639</v>
      </c>
      <c r="C44" s="643" t="s">
        <v>639</v>
      </c>
      <c r="D44" s="643"/>
      <c r="E44" s="641"/>
      <c r="F44" s="642">
        <v>343.72299999999996</v>
      </c>
      <c r="G44" s="642">
        <v>0</v>
      </c>
      <c r="H44" s="642">
        <v>0</v>
      </c>
      <c r="I44" s="642">
        <v>1983.8718899999999</v>
      </c>
      <c r="J44" s="642">
        <v>0</v>
      </c>
      <c r="K44" s="642">
        <v>0</v>
      </c>
      <c r="L44" s="641"/>
      <c r="M44" s="640"/>
      <c r="N44" s="640"/>
      <c r="O44" s="640"/>
      <c r="P44" s="640"/>
      <c r="Q44" s="637"/>
      <c r="R44" s="636"/>
    </row>
    <row r="45" spans="1:18">
      <c r="A45" s="639" t="s">
        <v>288</v>
      </c>
      <c r="C45" s="638"/>
      <c r="D45" s="638"/>
      <c r="E45" s="638"/>
      <c r="F45" s="638"/>
      <c r="G45" s="638"/>
      <c r="H45" s="638"/>
      <c r="I45" s="638"/>
      <c r="J45" s="638"/>
      <c r="K45" s="638"/>
      <c r="L45" s="638"/>
      <c r="M45" s="638"/>
      <c r="N45" s="638"/>
      <c r="Q45" s="637"/>
      <c r="R45" s="636"/>
    </row>
    <row r="46" spans="1:18">
      <c r="A46" s="635" t="s">
        <v>638</v>
      </c>
      <c r="C46" s="638"/>
      <c r="D46" s="638"/>
      <c r="E46" s="638"/>
      <c r="F46" s="638"/>
      <c r="G46" s="638"/>
      <c r="H46" s="638"/>
      <c r="I46" s="638"/>
      <c r="J46" s="638"/>
      <c r="K46" s="638"/>
      <c r="L46" s="638"/>
      <c r="M46" s="638"/>
      <c r="N46" s="638"/>
      <c r="Q46" s="637"/>
      <c r="R46" s="636"/>
    </row>
    <row r="47" spans="1:18">
      <c r="A47" s="638" t="s">
        <v>525</v>
      </c>
      <c r="I47" s="638"/>
      <c r="Q47" s="637"/>
      <c r="R47" s="636"/>
    </row>
  </sheetData>
  <mergeCells count="16">
    <mergeCell ref="A34:A44"/>
    <mergeCell ref="B34:B43"/>
    <mergeCell ref="I2:K2"/>
    <mergeCell ref="L2:L3"/>
    <mergeCell ref="M2:N2"/>
    <mergeCell ref="O2:P2"/>
    <mergeCell ref="A4:A33"/>
    <mergeCell ref="B4:B26"/>
    <mergeCell ref="B27:B28"/>
    <mergeCell ref="B29:B32"/>
    <mergeCell ref="A2:A3"/>
    <mergeCell ref="B2:B3"/>
    <mergeCell ref="C2:C3"/>
    <mergeCell ref="D2:D3"/>
    <mergeCell ref="E2:E3"/>
    <mergeCell ref="F2:H2"/>
  </mergeCells>
  <printOptions horizontalCentered="1"/>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44"/>
  <sheetViews>
    <sheetView workbookViewId="0">
      <selection activeCell="Q14" sqref="Q14"/>
    </sheetView>
  </sheetViews>
  <sheetFormatPr defaultColWidth="9.140625" defaultRowHeight="12.75"/>
  <cols>
    <col min="1" max="1" width="8.5703125" style="662" customWidth="1"/>
    <col min="2" max="2" width="15.42578125" style="661" customWidth="1"/>
    <col min="3" max="3" width="17.5703125" style="600" customWidth="1"/>
    <col min="4" max="4" width="10.140625" style="600" customWidth="1"/>
    <col min="5" max="10" width="8.7109375" style="600" customWidth="1"/>
    <col min="11" max="11" width="12.140625" style="660" customWidth="1"/>
    <col min="12" max="13" width="8.28515625" style="600" customWidth="1"/>
    <col min="14" max="14" width="9.42578125" style="600" customWidth="1"/>
    <col min="15" max="15" width="8.28515625" style="600" customWidth="1"/>
    <col min="16" max="16384" width="9.140625" style="600"/>
  </cols>
  <sheetData>
    <row r="1" spans="1:54" ht="15">
      <c r="A1" s="694" t="s">
        <v>741</v>
      </c>
      <c r="C1" s="692"/>
      <c r="D1" s="692"/>
      <c r="E1" s="692"/>
      <c r="F1" s="692"/>
      <c r="G1" s="692"/>
      <c r="H1" s="692" t="s">
        <v>77</v>
      </c>
      <c r="I1" s="692"/>
      <c r="J1" s="692"/>
      <c r="K1" s="693"/>
      <c r="L1" s="692"/>
      <c r="M1" s="692"/>
      <c r="N1" s="692"/>
      <c r="O1" s="692"/>
    </row>
    <row r="2" spans="1:54" ht="30" customHeight="1">
      <c r="A2" s="1423" t="s">
        <v>636</v>
      </c>
      <c r="B2" s="1423" t="s">
        <v>635</v>
      </c>
      <c r="C2" s="1423" t="s">
        <v>634</v>
      </c>
      <c r="D2" s="1423" t="s">
        <v>633</v>
      </c>
      <c r="E2" s="1425" t="s">
        <v>505</v>
      </c>
      <c r="F2" s="1480"/>
      <c r="G2" s="1426"/>
      <c r="H2" s="1425" t="s">
        <v>632</v>
      </c>
      <c r="I2" s="1480"/>
      <c r="J2" s="1426"/>
      <c r="K2" s="1495" t="s">
        <v>631</v>
      </c>
      <c r="L2" s="1425" t="s">
        <v>630</v>
      </c>
      <c r="M2" s="1426"/>
      <c r="N2" s="1425" t="s">
        <v>629</v>
      </c>
      <c r="O2" s="1426"/>
    </row>
    <row r="3" spans="1:54" ht="51">
      <c r="A3" s="1424"/>
      <c r="B3" s="1424"/>
      <c r="C3" s="1424"/>
      <c r="D3" s="1424"/>
      <c r="E3" s="691" t="s">
        <v>1</v>
      </c>
      <c r="F3" s="691">
        <v>44805</v>
      </c>
      <c r="G3" s="691">
        <v>44835</v>
      </c>
      <c r="H3" s="691" t="s">
        <v>1</v>
      </c>
      <c r="I3" s="691">
        <v>44805</v>
      </c>
      <c r="J3" s="691">
        <v>44835</v>
      </c>
      <c r="K3" s="1496"/>
      <c r="L3" s="691">
        <v>44805</v>
      </c>
      <c r="M3" s="691">
        <v>44835</v>
      </c>
      <c r="N3" s="691" t="s">
        <v>628</v>
      </c>
      <c r="O3" s="691" t="s">
        <v>627</v>
      </c>
    </row>
    <row r="4" spans="1:54" s="669" customFormat="1" ht="12.75" customHeight="1">
      <c r="A4" s="1497" t="s">
        <v>740</v>
      </c>
      <c r="B4" s="1500" t="s">
        <v>515</v>
      </c>
      <c r="C4" s="611" t="s">
        <v>592</v>
      </c>
      <c r="D4" s="611" t="s">
        <v>721</v>
      </c>
      <c r="E4" s="678">
        <v>0</v>
      </c>
      <c r="F4" s="688" t="s">
        <v>19</v>
      </c>
      <c r="G4" s="688" t="s">
        <v>19</v>
      </c>
      <c r="H4" s="688">
        <v>0</v>
      </c>
      <c r="I4" s="688" t="s">
        <v>19</v>
      </c>
      <c r="J4" s="688" t="s">
        <v>19</v>
      </c>
      <c r="K4" s="682" t="s">
        <v>588</v>
      </c>
      <c r="L4" s="675">
        <v>50094</v>
      </c>
      <c r="M4" s="675">
        <v>50304</v>
      </c>
      <c r="N4" s="675">
        <v>0.36</v>
      </c>
      <c r="O4" s="675">
        <v>0.36</v>
      </c>
      <c r="P4" s="600"/>
      <c r="Q4" s="600"/>
      <c r="R4" s="600"/>
      <c r="S4" s="600"/>
      <c r="T4" s="600"/>
      <c r="U4" s="600"/>
      <c r="V4" s="600"/>
      <c r="W4" s="600"/>
      <c r="X4" s="600"/>
      <c r="Y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c r="AW4" s="600"/>
      <c r="AX4" s="600"/>
      <c r="AY4" s="600"/>
      <c r="AZ4" s="600"/>
      <c r="BA4" s="600"/>
      <c r="BB4" s="600"/>
    </row>
    <row r="5" spans="1:54" s="669" customFormat="1">
      <c r="A5" s="1498"/>
      <c r="B5" s="1501"/>
      <c r="C5" s="611" t="s">
        <v>587</v>
      </c>
      <c r="D5" s="611" t="s">
        <v>717</v>
      </c>
      <c r="E5" s="678">
        <v>0</v>
      </c>
      <c r="F5" s="688" t="s">
        <v>19</v>
      </c>
      <c r="G5" s="688" t="s">
        <v>19</v>
      </c>
      <c r="H5" s="688">
        <v>0</v>
      </c>
      <c r="I5" s="688" t="s">
        <v>19</v>
      </c>
      <c r="J5" s="688" t="s">
        <v>19</v>
      </c>
      <c r="K5" s="682" t="s">
        <v>606</v>
      </c>
      <c r="L5" s="675">
        <v>56131</v>
      </c>
      <c r="M5" s="675">
        <v>57080</v>
      </c>
      <c r="N5" s="675">
        <v>0.36</v>
      </c>
      <c r="O5" s="675">
        <v>0.36</v>
      </c>
      <c r="P5" s="600"/>
      <c r="Q5" s="600"/>
      <c r="R5" s="600"/>
      <c r="S5" s="600"/>
      <c r="T5" s="600"/>
      <c r="U5" s="600"/>
      <c r="V5" s="600"/>
      <c r="W5" s="600"/>
      <c r="X5" s="600"/>
      <c r="Y5" s="600"/>
      <c r="Z5" s="600"/>
      <c r="AA5" s="600"/>
      <c r="AB5" s="600"/>
      <c r="AC5" s="600"/>
      <c r="AD5" s="600"/>
      <c r="AE5" s="600"/>
      <c r="AF5" s="600"/>
      <c r="AG5" s="600"/>
      <c r="AH5" s="600"/>
      <c r="AI5" s="600"/>
      <c r="AJ5" s="600"/>
      <c r="AK5" s="600"/>
      <c r="AL5" s="600"/>
      <c r="AM5" s="600"/>
      <c r="AN5" s="600"/>
      <c r="AO5" s="600"/>
      <c r="AP5" s="600"/>
      <c r="AQ5" s="600"/>
      <c r="AR5" s="600"/>
      <c r="AS5" s="600"/>
      <c r="AT5" s="600"/>
      <c r="AU5" s="600"/>
      <c r="AV5" s="600"/>
      <c r="AW5" s="600"/>
      <c r="AX5" s="600"/>
      <c r="AY5" s="600"/>
      <c r="AZ5" s="600"/>
      <c r="BA5" s="600"/>
      <c r="BB5" s="600"/>
    </row>
    <row r="6" spans="1:54" s="669" customFormat="1">
      <c r="A6" s="1498"/>
      <c r="B6" s="1501"/>
      <c r="C6" s="611" t="s">
        <v>724</v>
      </c>
      <c r="D6" s="611" t="s">
        <v>707</v>
      </c>
      <c r="E6" s="678">
        <v>1497</v>
      </c>
      <c r="F6" s="678">
        <v>220</v>
      </c>
      <c r="G6" s="678">
        <v>200</v>
      </c>
      <c r="H6" s="678">
        <v>76.235705999999993</v>
      </c>
      <c r="I6" s="678">
        <v>10.987769</v>
      </c>
      <c r="J6" s="678">
        <v>10.134995999999999</v>
      </c>
      <c r="K6" s="682" t="s">
        <v>588</v>
      </c>
      <c r="L6" s="690">
        <v>50147</v>
      </c>
      <c r="M6" s="690">
        <v>50070</v>
      </c>
      <c r="N6" s="675">
        <v>7.14</v>
      </c>
      <c r="O6" s="675">
        <v>0.36</v>
      </c>
      <c r="P6" s="600"/>
      <c r="Q6" s="600"/>
      <c r="R6" s="600"/>
      <c r="S6" s="600"/>
      <c r="T6" s="600"/>
      <c r="U6" s="600"/>
      <c r="V6" s="600"/>
      <c r="W6" s="600"/>
      <c r="X6" s="600"/>
      <c r="Y6" s="600"/>
      <c r="Z6" s="600"/>
      <c r="AA6" s="600"/>
      <c r="AB6" s="600"/>
      <c r="AC6" s="600"/>
      <c r="AD6" s="600"/>
      <c r="AE6" s="600"/>
      <c r="AF6" s="600"/>
      <c r="AG6" s="600"/>
      <c r="AH6" s="600"/>
      <c r="AI6" s="600"/>
      <c r="AJ6" s="600"/>
      <c r="AK6" s="600"/>
      <c r="AL6" s="600"/>
      <c r="AM6" s="600"/>
      <c r="AN6" s="600"/>
      <c r="AO6" s="600"/>
      <c r="AP6" s="600"/>
      <c r="AQ6" s="600"/>
      <c r="AR6" s="600"/>
      <c r="AS6" s="600"/>
      <c r="AT6" s="600"/>
      <c r="AU6" s="600"/>
      <c r="AV6" s="600"/>
      <c r="AW6" s="600"/>
      <c r="AX6" s="600"/>
      <c r="AY6" s="600"/>
      <c r="AZ6" s="600"/>
      <c r="BA6" s="600"/>
      <c r="BB6" s="600"/>
    </row>
    <row r="7" spans="1:54" s="669" customFormat="1">
      <c r="A7" s="1498"/>
      <c r="B7" s="1501"/>
      <c r="C7" s="611" t="s">
        <v>739</v>
      </c>
      <c r="D7" s="611" t="s">
        <v>738</v>
      </c>
      <c r="E7" s="678">
        <v>0</v>
      </c>
      <c r="F7" s="688" t="s">
        <v>19</v>
      </c>
      <c r="G7" s="688" t="s">
        <v>19</v>
      </c>
      <c r="H7" s="688">
        <v>0</v>
      </c>
      <c r="I7" s="688" t="s">
        <v>19</v>
      </c>
      <c r="J7" s="688" t="s">
        <v>19</v>
      </c>
      <c r="K7" s="682" t="s">
        <v>606</v>
      </c>
      <c r="L7" s="675">
        <v>56131</v>
      </c>
      <c r="M7" s="675">
        <v>57080</v>
      </c>
      <c r="N7" s="675">
        <v>0.36</v>
      </c>
      <c r="O7" s="675">
        <v>0.36</v>
      </c>
      <c r="P7" s="600"/>
      <c r="Q7" s="600"/>
      <c r="R7" s="600"/>
      <c r="S7" s="600"/>
      <c r="T7" s="600"/>
      <c r="U7" s="600"/>
      <c r="V7" s="600"/>
      <c r="W7" s="600"/>
      <c r="X7" s="600"/>
      <c r="Y7" s="600"/>
      <c r="Z7" s="600"/>
      <c r="AA7" s="600"/>
      <c r="AB7" s="600"/>
      <c r="AC7" s="600"/>
      <c r="AD7" s="600"/>
      <c r="AE7" s="600"/>
      <c r="AF7" s="600"/>
      <c r="AG7" s="600"/>
      <c r="AH7" s="600"/>
      <c r="AI7" s="600"/>
      <c r="AJ7" s="600"/>
      <c r="AK7" s="600"/>
      <c r="AL7" s="600"/>
      <c r="AM7" s="600"/>
      <c r="AN7" s="600"/>
      <c r="AO7" s="600"/>
      <c r="AP7" s="600"/>
      <c r="AQ7" s="600"/>
      <c r="AR7" s="600"/>
      <c r="AS7" s="600"/>
      <c r="AT7" s="600"/>
      <c r="AU7" s="600"/>
      <c r="AV7" s="600"/>
      <c r="AW7" s="600"/>
      <c r="AX7" s="600"/>
      <c r="AY7" s="600"/>
      <c r="AZ7" s="600"/>
      <c r="BA7" s="600"/>
      <c r="BB7" s="600"/>
    </row>
    <row r="8" spans="1:54" s="669" customFormat="1">
      <c r="A8" s="1498"/>
      <c r="B8" s="1501"/>
      <c r="C8" s="611" t="s">
        <v>737</v>
      </c>
      <c r="D8" s="611" t="s">
        <v>736</v>
      </c>
      <c r="E8" s="678">
        <v>0</v>
      </c>
      <c r="F8" s="688" t="s">
        <v>19</v>
      </c>
      <c r="G8" s="688" t="s">
        <v>19</v>
      </c>
      <c r="H8" s="688">
        <v>0</v>
      </c>
      <c r="I8" s="688" t="s">
        <v>19</v>
      </c>
      <c r="J8" s="688" t="s">
        <v>19</v>
      </c>
      <c r="K8" s="682" t="s">
        <v>606</v>
      </c>
      <c r="L8" s="675">
        <v>56711</v>
      </c>
      <c r="M8" s="675">
        <v>57379</v>
      </c>
      <c r="N8" s="675">
        <v>0.36</v>
      </c>
      <c r="O8" s="675">
        <v>0.36</v>
      </c>
      <c r="P8" s="600"/>
      <c r="Q8" s="600"/>
      <c r="R8" s="600"/>
      <c r="S8" s="600"/>
      <c r="T8" s="600"/>
      <c r="U8" s="600"/>
      <c r="V8" s="600"/>
      <c r="W8" s="600"/>
      <c r="X8" s="600"/>
      <c r="Y8" s="600"/>
      <c r="Z8" s="600"/>
      <c r="AA8" s="600"/>
      <c r="AB8" s="600"/>
      <c r="AC8" s="600"/>
      <c r="AD8" s="600"/>
      <c r="AE8" s="600"/>
      <c r="AF8" s="600"/>
      <c r="AG8" s="600"/>
      <c r="AH8" s="600"/>
      <c r="AI8" s="600"/>
      <c r="AJ8" s="600"/>
      <c r="AK8" s="600"/>
      <c r="AL8" s="600"/>
      <c r="AM8" s="600"/>
      <c r="AN8" s="600"/>
      <c r="AO8" s="600"/>
      <c r="AP8" s="600"/>
      <c r="AQ8" s="600"/>
      <c r="AR8" s="600"/>
      <c r="AS8" s="600"/>
      <c r="AT8" s="600"/>
      <c r="AU8" s="600"/>
      <c r="AV8" s="600"/>
      <c r="AW8" s="600"/>
      <c r="AX8" s="600"/>
      <c r="AY8" s="600"/>
      <c r="AZ8" s="600"/>
      <c r="BA8" s="600"/>
      <c r="BB8" s="600"/>
    </row>
    <row r="9" spans="1:54" s="669" customFormat="1">
      <c r="A9" s="1498"/>
      <c r="B9" s="1502"/>
      <c r="C9" s="680" t="s">
        <v>583</v>
      </c>
      <c r="D9" s="680"/>
      <c r="E9" s="687">
        <v>1497</v>
      </c>
      <c r="F9" s="687">
        <v>220</v>
      </c>
      <c r="G9" s="687">
        <v>200</v>
      </c>
      <c r="H9" s="687">
        <v>76.235705999999993</v>
      </c>
      <c r="I9" s="687">
        <v>10.987769</v>
      </c>
      <c r="J9" s="687">
        <v>10.134995999999999</v>
      </c>
      <c r="K9" s="686"/>
      <c r="L9" s="685"/>
      <c r="M9" s="685"/>
      <c r="N9" s="685"/>
      <c r="O9" s="685"/>
      <c r="P9" s="600"/>
      <c r="Q9" s="600"/>
      <c r="R9" s="600"/>
      <c r="S9" s="600"/>
      <c r="T9" s="600"/>
      <c r="U9" s="600"/>
      <c r="V9" s="600"/>
      <c r="W9" s="600"/>
      <c r="X9" s="600"/>
      <c r="Y9" s="600"/>
      <c r="Z9" s="600"/>
      <c r="AA9" s="600"/>
      <c r="AB9" s="600"/>
      <c r="AC9" s="600"/>
      <c r="AD9" s="600"/>
      <c r="AE9" s="600"/>
      <c r="AF9" s="600"/>
      <c r="AG9" s="600"/>
      <c r="AH9" s="600"/>
      <c r="AI9" s="600"/>
      <c r="AJ9" s="600"/>
      <c r="AK9" s="600"/>
      <c r="AL9" s="600"/>
      <c r="AM9" s="600"/>
      <c r="AN9" s="600"/>
      <c r="AO9" s="600"/>
      <c r="AP9" s="600"/>
      <c r="AQ9" s="600"/>
      <c r="AR9" s="600"/>
      <c r="AS9" s="600"/>
      <c r="AT9" s="600"/>
      <c r="AU9" s="600"/>
      <c r="AV9" s="600"/>
      <c r="AW9" s="600"/>
      <c r="AX9" s="600"/>
      <c r="AY9" s="600"/>
      <c r="AZ9" s="600"/>
      <c r="BA9" s="600"/>
      <c r="BB9" s="600"/>
    </row>
    <row r="10" spans="1:54" s="669" customFormat="1">
      <c r="A10" s="1498"/>
      <c r="B10" s="1500" t="s">
        <v>661</v>
      </c>
      <c r="C10" s="611" t="s">
        <v>642</v>
      </c>
      <c r="D10" s="611" t="s">
        <v>610</v>
      </c>
      <c r="E10" s="678">
        <v>10940</v>
      </c>
      <c r="F10" s="678">
        <v>1831</v>
      </c>
      <c r="G10" s="678">
        <v>1066</v>
      </c>
      <c r="H10" s="678">
        <v>858.89408000000003</v>
      </c>
      <c r="I10" s="678">
        <v>130.13312999999999</v>
      </c>
      <c r="J10" s="678">
        <v>78.082139999999995</v>
      </c>
      <c r="K10" s="682" t="s">
        <v>640</v>
      </c>
      <c r="L10" s="690">
        <v>6847</v>
      </c>
      <c r="M10" s="690">
        <v>7289</v>
      </c>
      <c r="N10" s="675">
        <v>26.227272727272727</v>
      </c>
      <c r="O10" s="675">
        <v>1.92</v>
      </c>
      <c r="P10" s="600"/>
      <c r="Q10" s="600"/>
      <c r="R10" s="600"/>
      <c r="S10" s="600"/>
      <c r="T10" s="600"/>
      <c r="U10" s="600"/>
      <c r="V10" s="600"/>
      <c r="W10" s="600"/>
      <c r="X10" s="600"/>
      <c r="Y10" s="600"/>
      <c r="Z10" s="600"/>
      <c r="AA10" s="600"/>
      <c r="AB10" s="600"/>
      <c r="AC10" s="600"/>
      <c r="AD10" s="600"/>
      <c r="AE10" s="600"/>
      <c r="AF10" s="600"/>
      <c r="AG10" s="600"/>
      <c r="AH10" s="600"/>
      <c r="AI10" s="600"/>
      <c r="AJ10" s="600"/>
      <c r="AK10" s="600"/>
      <c r="AL10" s="600"/>
      <c r="AM10" s="600"/>
      <c r="AN10" s="600"/>
      <c r="AO10" s="600"/>
      <c r="AP10" s="600"/>
      <c r="AQ10" s="600"/>
      <c r="AR10" s="600"/>
      <c r="AS10" s="600"/>
      <c r="AT10" s="600"/>
      <c r="AU10" s="600"/>
      <c r="AV10" s="600"/>
      <c r="AW10" s="600"/>
      <c r="AX10" s="600"/>
      <c r="AY10" s="600"/>
      <c r="AZ10" s="600"/>
      <c r="BA10" s="600"/>
      <c r="BB10" s="600"/>
    </row>
    <row r="11" spans="1:54" s="669" customFormat="1">
      <c r="A11" s="1498"/>
      <c r="B11" s="1501"/>
      <c r="C11" s="611" t="s">
        <v>735</v>
      </c>
      <c r="D11" s="611" t="s">
        <v>734</v>
      </c>
      <c r="E11" s="678">
        <v>9742</v>
      </c>
      <c r="F11" s="678">
        <v>1350</v>
      </c>
      <c r="G11" s="678">
        <v>308</v>
      </c>
      <c r="H11" s="678">
        <v>370.69086999999996</v>
      </c>
      <c r="I11" s="678">
        <v>50.817779999999999</v>
      </c>
      <c r="J11" s="678">
        <v>11.449769999999999</v>
      </c>
      <c r="K11" s="682" t="s">
        <v>606</v>
      </c>
      <c r="L11" s="690">
        <v>374.3</v>
      </c>
      <c r="M11" s="690">
        <v>357.5</v>
      </c>
      <c r="N11" s="675">
        <v>6.71</v>
      </c>
      <c r="O11" s="675">
        <v>0.25</v>
      </c>
      <c r="P11" s="600"/>
      <c r="Q11" s="600"/>
      <c r="R11" s="600"/>
      <c r="S11" s="600"/>
      <c r="T11" s="600"/>
      <c r="U11" s="600"/>
      <c r="V11" s="600"/>
      <c r="W11" s="600"/>
      <c r="X11" s="600"/>
      <c r="Y11" s="600"/>
      <c r="Z11" s="600"/>
      <c r="AA11" s="600"/>
      <c r="AB11" s="600"/>
      <c r="AC11" s="600"/>
      <c r="AD11" s="600"/>
      <c r="AE11" s="600"/>
      <c r="AF11" s="600"/>
      <c r="AG11" s="600"/>
      <c r="AH11" s="600"/>
      <c r="AI11" s="600"/>
      <c r="AJ11" s="600"/>
      <c r="AK11" s="600"/>
      <c r="AL11" s="600"/>
      <c r="AM11" s="600"/>
      <c r="AN11" s="600"/>
      <c r="AO11" s="600"/>
      <c r="AP11" s="600"/>
      <c r="AQ11" s="600"/>
      <c r="AR11" s="600"/>
      <c r="AS11" s="600"/>
      <c r="AT11" s="600"/>
      <c r="AU11" s="600"/>
      <c r="AV11" s="600"/>
      <c r="AW11" s="600"/>
      <c r="AX11" s="600"/>
      <c r="AY11" s="600"/>
      <c r="AZ11" s="600"/>
      <c r="BA11" s="600"/>
      <c r="BB11" s="600"/>
    </row>
    <row r="12" spans="1:54" s="669" customFormat="1">
      <c r="A12" s="1498"/>
      <c r="B12" s="1501"/>
      <c r="C12" s="611" t="s">
        <v>733</v>
      </c>
      <c r="D12" s="689" t="s">
        <v>732</v>
      </c>
      <c r="E12" s="678">
        <v>11214</v>
      </c>
      <c r="F12" s="678">
        <v>2029</v>
      </c>
      <c r="G12" s="678">
        <v>1761</v>
      </c>
      <c r="H12" s="678">
        <v>1124.7908750000001</v>
      </c>
      <c r="I12" s="678">
        <v>167.00475</v>
      </c>
      <c r="J12" s="678">
        <v>138.20939999999999</v>
      </c>
      <c r="K12" s="682" t="s">
        <v>731</v>
      </c>
      <c r="L12" s="690">
        <v>31100</v>
      </c>
      <c r="M12" s="690">
        <v>29550</v>
      </c>
      <c r="N12" s="675">
        <v>0.95</v>
      </c>
      <c r="O12" s="675">
        <v>0.08</v>
      </c>
      <c r="P12" s="600"/>
      <c r="Q12" s="600"/>
      <c r="R12" s="600"/>
      <c r="S12" s="600"/>
      <c r="T12" s="600"/>
      <c r="U12" s="600"/>
      <c r="V12" s="600"/>
      <c r="W12" s="600"/>
      <c r="X12" s="600"/>
      <c r="Y12" s="600"/>
      <c r="Z12" s="600"/>
      <c r="AA12" s="600"/>
      <c r="AB12" s="600"/>
      <c r="AC12" s="600"/>
      <c r="AD12" s="600"/>
      <c r="AE12" s="600"/>
      <c r="AF12" s="600"/>
      <c r="AG12" s="600"/>
      <c r="AH12" s="600"/>
      <c r="AI12" s="600"/>
      <c r="AJ12" s="600"/>
      <c r="AK12" s="600"/>
      <c r="AL12" s="600"/>
      <c r="AM12" s="600"/>
      <c r="AN12" s="600"/>
      <c r="AO12" s="600"/>
      <c r="AP12" s="600"/>
      <c r="AQ12" s="600"/>
      <c r="AR12" s="600"/>
      <c r="AS12" s="600"/>
      <c r="AT12" s="600"/>
      <c r="AU12" s="600"/>
      <c r="AV12" s="600"/>
      <c r="AW12" s="600"/>
      <c r="AX12" s="600"/>
      <c r="AY12" s="600"/>
      <c r="AZ12" s="600"/>
      <c r="BA12" s="600"/>
      <c r="BB12" s="600"/>
    </row>
    <row r="13" spans="1:54" s="669" customFormat="1">
      <c r="A13" s="1498"/>
      <c r="B13" s="1502"/>
      <c r="C13" s="680" t="s">
        <v>599</v>
      </c>
      <c r="D13" s="680"/>
      <c r="E13" s="687">
        <v>31896</v>
      </c>
      <c r="F13" s="687">
        <v>5210</v>
      </c>
      <c r="G13" s="687">
        <v>3135</v>
      </c>
      <c r="H13" s="687">
        <v>2354.3758250000001</v>
      </c>
      <c r="I13" s="687">
        <v>347.95565999999997</v>
      </c>
      <c r="J13" s="687">
        <v>227.74131</v>
      </c>
      <c r="K13" s="686"/>
      <c r="L13" s="685"/>
      <c r="M13" s="685"/>
      <c r="N13" s="685"/>
      <c r="O13" s="685"/>
      <c r="P13" s="600"/>
      <c r="Q13" s="600"/>
      <c r="R13" s="600"/>
      <c r="S13" s="600"/>
      <c r="T13" s="600"/>
      <c r="U13" s="600"/>
      <c r="V13" s="600"/>
      <c r="W13" s="600"/>
      <c r="X13" s="600"/>
      <c r="Y13" s="600"/>
      <c r="Z13" s="600"/>
      <c r="AA13" s="600"/>
      <c r="AB13" s="600"/>
      <c r="AC13" s="600"/>
      <c r="AD13" s="600"/>
      <c r="AE13" s="600"/>
      <c r="AF13" s="600"/>
      <c r="AG13" s="600"/>
      <c r="AH13" s="600"/>
      <c r="AI13" s="600"/>
      <c r="AJ13" s="600"/>
      <c r="AK13" s="600"/>
      <c r="AL13" s="600"/>
      <c r="AM13" s="600"/>
      <c r="AN13" s="600"/>
      <c r="AO13" s="600"/>
      <c r="AP13" s="600"/>
      <c r="AQ13" s="600"/>
      <c r="AR13" s="600"/>
      <c r="AS13" s="600"/>
      <c r="AT13" s="600"/>
      <c r="AU13" s="600"/>
      <c r="AV13" s="600"/>
      <c r="AW13" s="600"/>
      <c r="AX13" s="600"/>
      <c r="AY13" s="600"/>
      <c r="AZ13" s="600"/>
      <c r="BA13" s="600"/>
      <c r="BB13" s="600"/>
    </row>
    <row r="14" spans="1:54" s="669" customFormat="1">
      <c r="A14" s="1498"/>
      <c r="B14" s="1500" t="s">
        <v>531</v>
      </c>
      <c r="C14" s="611" t="s">
        <v>730</v>
      </c>
      <c r="D14" s="611" t="s">
        <v>610</v>
      </c>
      <c r="E14" s="678">
        <v>6703</v>
      </c>
      <c r="F14" s="678">
        <v>945</v>
      </c>
      <c r="G14" s="678">
        <v>246</v>
      </c>
      <c r="H14" s="678">
        <v>342.69741000000005</v>
      </c>
      <c r="I14" s="678">
        <v>46.274140000000003</v>
      </c>
      <c r="J14" s="678">
        <v>12.185689999999999</v>
      </c>
      <c r="K14" s="682" t="s">
        <v>670</v>
      </c>
      <c r="L14" s="675">
        <v>50090</v>
      </c>
      <c r="M14" s="675">
        <v>48450</v>
      </c>
      <c r="N14" s="675">
        <v>26.1</v>
      </c>
      <c r="O14" s="675">
        <v>1.29</v>
      </c>
      <c r="P14" s="600"/>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N14" s="600"/>
      <c r="AO14" s="600"/>
      <c r="AP14" s="600"/>
      <c r="AQ14" s="600"/>
      <c r="AR14" s="600"/>
      <c r="AS14" s="600"/>
      <c r="AT14" s="600"/>
      <c r="AU14" s="600"/>
      <c r="AV14" s="600"/>
      <c r="AW14" s="600"/>
      <c r="AX14" s="600"/>
      <c r="AY14" s="600"/>
      <c r="AZ14" s="600"/>
      <c r="BA14" s="600"/>
      <c r="BB14" s="600"/>
    </row>
    <row r="15" spans="1:54" s="669" customFormat="1">
      <c r="A15" s="1498"/>
      <c r="B15" s="1501"/>
      <c r="C15" s="611" t="s">
        <v>581</v>
      </c>
      <c r="D15" s="611" t="s">
        <v>580</v>
      </c>
      <c r="E15" s="688">
        <v>0</v>
      </c>
      <c r="F15" s="688" t="s">
        <v>19</v>
      </c>
      <c r="G15" s="688" t="s">
        <v>19</v>
      </c>
      <c r="H15" s="688">
        <v>0</v>
      </c>
      <c r="I15" s="688" t="s">
        <v>19</v>
      </c>
      <c r="J15" s="688" t="s">
        <v>19</v>
      </c>
      <c r="K15" s="682" t="s">
        <v>606</v>
      </c>
      <c r="L15" s="676" t="s">
        <v>330</v>
      </c>
      <c r="M15" s="676" t="s">
        <v>330</v>
      </c>
      <c r="N15" s="675">
        <v>0.36</v>
      </c>
      <c r="O15" s="675">
        <v>0.36</v>
      </c>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c r="AX15" s="600"/>
      <c r="AY15" s="600"/>
      <c r="AZ15" s="600"/>
      <c r="BA15" s="600"/>
      <c r="BB15" s="600"/>
    </row>
    <row r="16" spans="1:54" s="669" customFormat="1">
      <c r="A16" s="1498"/>
      <c r="B16" s="1502"/>
      <c r="C16" s="680" t="s">
        <v>669</v>
      </c>
      <c r="D16" s="680"/>
      <c r="E16" s="687">
        <v>6703</v>
      </c>
      <c r="F16" s="687">
        <v>945</v>
      </c>
      <c r="G16" s="687">
        <v>246</v>
      </c>
      <c r="H16" s="687">
        <v>342.69741000000005</v>
      </c>
      <c r="I16" s="687">
        <v>46.274140000000003</v>
      </c>
      <c r="J16" s="687">
        <v>12.185689999999999</v>
      </c>
      <c r="K16" s="686"/>
      <c r="L16" s="685"/>
      <c r="M16" s="685"/>
      <c r="N16" s="685"/>
      <c r="O16" s="685"/>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c r="AM16" s="600"/>
      <c r="AN16" s="600"/>
      <c r="AO16" s="600"/>
      <c r="AP16" s="600"/>
      <c r="AQ16" s="600"/>
      <c r="AR16" s="600"/>
      <c r="AS16" s="600"/>
      <c r="AT16" s="600"/>
      <c r="AU16" s="600"/>
      <c r="AV16" s="600"/>
      <c r="AW16" s="600"/>
      <c r="AX16" s="600"/>
      <c r="AY16" s="600"/>
      <c r="AZ16" s="600"/>
      <c r="BA16" s="600"/>
      <c r="BB16" s="600"/>
    </row>
    <row r="17" spans="1:54" s="669" customFormat="1">
      <c r="A17" s="1498"/>
      <c r="B17" s="1503" t="s">
        <v>513</v>
      </c>
      <c r="C17" s="611" t="s">
        <v>729</v>
      </c>
      <c r="D17" s="611"/>
      <c r="E17" s="688">
        <v>0</v>
      </c>
      <c r="F17" s="688">
        <v>0</v>
      </c>
      <c r="G17" s="688">
        <v>0</v>
      </c>
      <c r="H17" s="688">
        <v>0</v>
      </c>
      <c r="I17" s="688">
        <v>0</v>
      </c>
      <c r="J17" s="688">
        <v>0</v>
      </c>
      <c r="K17" s="682" t="s">
        <v>19</v>
      </c>
      <c r="L17" s="676" t="s">
        <v>330</v>
      </c>
      <c r="M17" s="676" t="s">
        <v>330</v>
      </c>
      <c r="N17" s="675">
        <v>0.36</v>
      </c>
      <c r="O17" s="675">
        <v>0.36</v>
      </c>
      <c r="P17" s="600"/>
      <c r="Q17" s="600"/>
      <c r="R17" s="600"/>
      <c r="S17" s="600"/>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00"/>
      <c r="AQ17" s="600"/>
      <c r="AR17" s="600"/>
      <c r="AS17" s="600"/>
      <c r="AT17" s="600"/>
      <c r="AU17" s="600"/>
      <c r="AV17" s="600"/>
      <c r="AW17" s="600"/>
      <c r="AX17" s="600"/>
      <c r="AY17" s="600"/>
      <c r="AZ17" s="600"/>
      <c r="BA17" s="600"/>
      <c r="BB17" s="600"/>
    </row>
    <row r="18" spans="1:54" s="669" customFormat="1">
      <c r="A18" s="1498"/>
      <c r="B18" s="1504"/>
      <c r="C18" s="680" t="s">
        <v>567</v>
      </c>
      <c r="D18" s="680"/>
      <c r="E18" s="687">
        <v>0</v>
      </c>
      <c r="F18" s="687">
        <v>0</v>
      </c>
      <c r="G18" s="687">
        <v>0</v>
      </c>
      <c r="H18" s="687">
        <v>0</v>
      </c>
      <c r="I18" s="687">
        <v>0</v>
      </c>
      <c r="J18" s="687">
        <v>0</v>
      </c>
      <c r="K18" s="686"/>
      <c r="L18" s="685"/>
      <c r="M18" s="685"/>
      <c r="N18" s="685"/>
      <c r="O18" s="685"/>
      <c r="P18" s="600"/>
      <c r="Q18" s="600"/>
      <c r="R18" s="600"/>
      <c r="S18" s="600"/>
      <c r="T18" s="600"/>
      <c r="U18" s="600"/>
      <c r="V18" s="600"/>
      <c r="W18" s="600"/>
      <c r="X18" s="600"/>
      <c r="Y18" s="600"/>
      <c r="Z18" s="600"/>
      <c r="AA18" s="600"/>
      <c r="AB18" s="600"/>
      <c r="AC18" s="600"/>
      <c r="AD18" s="600"/>
      <c r="AE18" s="600"/>
      <c r="AF18" s="600"/>
      <c r="AG18" s="600"/>
      <c r="AH18" s="600"/>
      <c r="AI18" s="600"/>
      <c r="AJ18" s="600"/>
      <c r="AK18" s="600"/>
      <c r="AL18" s="600"/>
      <c r="AM18" s="600"/>
      <c r="AN18" s="600"/>
      <c r="AO18" s="600"/>
      <c r="AP18" s="600"/>
      <c r="AQ18" s="600"/>
      <c r="AR18" s="600"/>
      <c r="AS18" s="600"/>
      <c r="AT18" s="600"/>
      <c r="AU18" s="600"/>
      <c r="AV18" s="600"/>
      <c r="AW18" s="600"/>
      <c r="AX18" s="600"/>
      <c r="AY18" s="600"/>
      <c r="AZ18" s="600"/>
      <c r="BA18" s="600"/>
      <c r="BB18" s="600"/>
    </row>
    <row r="19" spans="1:54" s="669" customFormat="1">
      <c r="A19" s="1499"/>
      <c r="B19" s="674" t="s">
        <v>728</v>
      </c>
      <c r="C19" s="673"/>
      <c r="D19" s="673"/>
      <c r="E19" s="672">
        <v>40096</v>
      </c>
      <c r="F19" s="672">
        <v>6375</v>
      </c>
      <c r="G19" s="672">
        <v>3581</v>
      </c>
      <c r="H19" s="672">
        <v>2773.3089410000002</v>
      </c>
      <c r="I19" s="672">
        <v>405.21756899999997</v>
      </c>
      <c r="J19" s="672">
        <v>250.06199599999999</v>
      </c>
      <c r="K19" s="671"/>
      <c r="L19" s="670"/>
      <c r="M19" s="670"/>
      <c r="N19" s="670"/>
      <c r="O19" s="670"/>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600"/>
      <c r="AM19" s="600"/>
      <c r="AN19" s="600"/>
      <c r="AO19" s="600"/>
      <c r="AP19" s="600"/>
      <c r="AQ19" s="600"/>
      <c r="AR19" s="600"/>
      <c r="AS19" s="600"/>
      <c r="AT19" s="600"/>
      <c r="AU19" s="600"/>
      <c r="AV19" s="600"/>
      <c r="AW19" s="600"/>
      <c r="AX19" s="600"/>
      <c r="AY19" s="600"/>
      <c r="AZ19" s="600"/>
      <c r="BA19" s="600"/>
      <c r="BB19" s="600"/>
    </row>
    <row r="20" spans="1:54" s="669" customFormat="1" ht="12.75" customHeight="1">
      <c r="A20" s="1497" t="s">
        <v>727</v>
      </c>
      <c r="B20" s="1500" t="s">
        <v>515</v>
      </c>
      <c r="C20" s="611" t="s">
        <v>592</v>
      </c>
      <c r="D20" s="611" t="s">
        <v>721</v>
      </c>
      <c r="E20" s="688">
        <v>0</v>
      </c>
      <c r="F20" s="688" t="s">
        <v>19</v>
      </c>
      <c r="G20" s="688" t="s">
        <v>19</v>
      </c>
      <c r="H20" s="688">
        <v>0</v>
      </c>
      <c r="I20" s="688" t="s">
        <v>19</v>
      </c>
      <c r="J20" s="688" t="s">
        <v>19</v>
      </c>
      <c r="K20" s="677" t="s">
        <v>588</v>
      </c>
      <c r="L20" s="676" t="s">
        <v>330</v>
      </c>
      <c r="M20" s="676" t="s">
        <v>330</v>
      </c>
      <c r="N20" s="675">
        <v>0.36</v>
      </c>
      <c r="O20" s="675">
        <v>0.36</v>
      </c>
      <c r="P20" s="600"/>
      <c r="Q20" s="600"/>
      <c r="R20" s="600"/>
      <c r="S20" s="600"/>
      <c r="T20" s="600"/>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R20" s="600"/>
      <c r="AS20" s="600"/>
      <c r="AT20" s="600"/>
      <c r="AU20" s="600"/>
      <c r="AV20" s="600"/>
      <c r="AW20" s="600"/>
      <c r="AX20" s="600"/>
      <c r="AY20" s="600"/>
      <c r="AZ20" s="600"/>
      <c r="BA20" s="600"/>
      <c r="BB20" s="600"/>
    </row>
    <row r="21" spans="1:54" s="669" customFormat="1">
      <c r="A21" s="1498"/>
      <c r="B21" s="1501"/>
      <c r="C21" s="611" t="s">
        <v>587</v>
      </c>
      <c r="D21" s="689" t="s">
        <v>726</v>
      </c>
      <c r="E21" s="688">
        <v>0</v>
      </c>
      <c r="F21" s="688" t="s">
        <v>19</v>
      </c>
      <c r="G21" s="688" t="s">
        <v>19</v>
      </c>
      <c r="H21" s="688">
        <v>0</v>
      </c>
      <c r="I21" s="688" t="s">
        <v>19</v>
      </c>
      <c r="J21" s="688" t="s">
        <v>19</v>
      </c>
      <c r="K21" s="677" t="s">
        <v>606</v>
      </c>
      <c r="L21" s="676" t="s">
        <v>330</v>
      </c>
      <c r="M21" s="676" t="s">
        <v>330</v>
      </c>
      <c r="N21" s="675">
        <v>0.36</v>
      </c>
      <c r="O21" s="675">
        <v>0.36</v>
      </c>
      <c r="P21" s="600"/>
      <c r="Q21" s="600"/>
      <c r="R21" s="600"/>
      <c r="S21" s="600"/>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R21" s="600"/>
      <c r="AS21" s="600"/>
      <c r="AT21" s="600"/>
      <c r="AU21" s="600"/>
      <c r="AV21" s="600"/>
      <c r="AW21" s="600"/>
      <c r="AX21" s="600"/>
      <c r="AY21" s="600"/>
      <c r="AZ21" s="600"/>
      <c r="BA21" s="600"/>
      <c r="BB21" s="600"/>
    </row>
    <row r="22" spans="1:54" s="669" customFormat="1">
      <c r="A22" s="1498"/>
      <c r="B22" s="1501"/>
      <c r="C22" s="611" t="s">
        <v>725</v>
      </c>
      <c r="D22" s="581" t="s">
        <v>721</v>
      </c>
      <c r="E22" s="688">
        <v>0</v>
      </c>
      <c r="F22" s="688" t="s">
        <v>19</v>
      </c>
      <c r="G22" s="688" t="s">
        <v>19</v>
      </c>
      <c r="H22" s="688">
        <v>0</v>
      </c>
      <c r="I22" s="688" t="s">
        <v>19</v>
      </c>
      <c r="J22" s="688" t="s">
        <v>19</v>
      </c>
      <c r="K22" s="677" t="s">
        <v>606</v>
      </c>
      <c r="L22" s="676" t="s">
        <v>330</v>
      </c>
      <c r="M22" s="676" t="s">
        <v>330</v>
      </c>
      <c r="N22" s="675">
        <v>0.36</v>
      </c>
      <c r="O22" s="675">
        <v>0.36</v>
      </c>
      <c r="P22" s="600"/>
      <c r="Q22" s="600"/>
      <c r="R22" s="600"/>
      <c r="S22" s="600"/>
      <c r="T22" s="600"/>
      <c r="U22" s="600"/>
      <c r="V22" s="600"/>
      <c r="W22" s="600"/>
      <c r="X22" s="600"/>
      <c r="Y22" s="600"/>
      <c r="Z22" s="600"/>
      <c r="AA22" s="600"/>
      <c r="AB22" s="600"/>
      <c r="AC22" s="600"/>
      <c r="AD22" s="600"/>
      <c r="AE22" s="600"/>
      <c r="AF22" s="600"/>
      <c r="AG22" s="600"/>
      <c r="AH22" s="600"/>
      <c r="AI22" s="600"/>
      <c r="AJ22" s="600"/>
      <c r="AK22" s="600"/>
      <c r="AL22" s="600"/>
      <c r="AM22" s="600"/>
      <c r="AN22" s="600"/>
      <c r="AO22" s="600"/>
      <c r="AP22" s="600"/>
      <c r="AQ22" s="600"/>
      <c r="AR22" s="600"/>
      <c r="AS22" s="600"/>
      <c r="AT22" s="600"/>
      <c r="AU22" s="600"/>
      <c r="AV22" s="600"/>
      <c r="AW22" s="600"/>
      <c r="AX22" s="600"/>
      <c r="AY22" s="600"/>
      <c r="AZ22" s="600"/>
      <c r="BA22" s="600"/>
      <c r="BB22" s="600"/>
    </row>
    <row r="23" spans="1:54" s="669" customFormat="1">
      <c r="A23" s="1498"/>
      <c r="B23" s="1501"/>
      <c r="C23" s="611" t="s">
        <v>724</v>
      </c>
      <c r="D23" s="611" t="s">
        <v>707</v>
      </c>
      <c r="E23" s="678">
        <v>89517</v>
      </c>
      <c r="F23" s="678">
        <v>5063</v>
      </c>
      <c r="G23" s="678">
        <v>857</v>
      </c>
      <c r="H23" s="678">
        <v>4593.8601817500003</v>
      </c>
      <c r="I23" s="678">
        <v>256.54259925000002</v>
      </c>
      <c r="J23" s="678">
        <v>43.806365249999999</v>
      </c>
      <c r="K23" s="677" t="s">
        <v>588</v>
      </c>
      <c r="L23" s="676" t="s">
        <v>330</v>
      </c>
      <c r="M23" s="676" t="s">
        <v>330</v>
      </c>
      <c r="N23" s="675">
        <v>38.76</v>
      </c>
      <c r="O23" s="675">
        <v>2</v>
      </c>
      <c r="P23" s="600"/>
      <c r="Q23" s="600"/>
      <c r="R23" s="600"/>
      <c r="S23" s="600"/>
      <c r="T23" s="600"/>
      <c r="U23" s="600"/>
      <c r="V23" s="600"/>
      <c r="W23" s="600"/>
      <c r="X23" s="600"/>
      <c r="Y23" s="600"/>
      <c r="Z23" s="600"/>
      <c r="AA23" s="600"/>
      <c r="AB23" s="600"/>
      <c r="AC23" s="600"/>
      <c r="AD23" s="600"/>
      <c r="AE23" s="600"/>
      <c r="AF23" s="600"/>
      <c r="AG23" s="600"/>
      <c r="AH23" s="600"/>
      <c r="AI23" s="600"/>
      <c r="AJ23" s="600"/>
      <c r="AK23" s="600"/>
      <c r="AL23" s="600"/>
      <c r="AM23" s="600"/>
      <c r="AN23" s="600"/>
      <c r="AO23" s="600"/>
      <c r="AP23" s="600"/>
      <c r="AQ23" s="600"/>
      <c r="AR23" s="600"/>
      <c r="AS23" s="600"/>
      <c r="AT23" s="600"/>
      <c r="AU23" s="600"/>
      <c r="AV23" s="600"/>
      <c r="AW23" s="600"/>
      <c r="AX23" s="600"/>
      <c r="AY23" s="600"/>
      <c r="AZ23" s="600"/>
      <c r="BA23" s="600"/>
      <c r="BB23" s="600"/>
    </row>
    <row r="24" spans="1:54" s="669" customFormat="1">
      <c r="A24" s="1498"/>
      <c r="B24" s="1502"/>
      <c r="C24" s="680" t="s">
        <v>583</v>
      </c>
      <c r="D24" s="680"/>
      <c r="E24" s="672">
        <v>89517</v>
      </c>
      <c r="F24" s="672">
        <v>5063</v>
      </c>
      <c r="G24" s="672">
        <v>857</v>
      </c>
      <c r="H24" s="672">
        <v>4593.8601817500003</v>
      </c>
      <c r="I24" s="672">
        <v>256.54259925000002</v>
      </c>
      <c r="J24" s="672">
        <v>43.806365249999999</v>
      </c>
      <c r="K24" s="671"/>
      <c r="L24" s="670"/>
      <c r="M24" s="670"/>
      <c r="N24" s="670"/>
      <c r="O24" s="670"/>
      <c r="P24" s="600"/>
      <c r="Q24" s="600"/>
      <c r="R24" s="600"/>
      <c r="S24" s="600"/>
      <c r="T24" s="600"/>
      <c r="U24" s="600"/>
      <c r="V24" s="600"/>
      <c r="W24" s="600"/>
      <c r="X24" s="600"/>
      <c r="Y24" s="600"/>
      <c r="Z24" s="600"/>
      <c r="AA24" s="600"/>
      <c r="AB24" s="600"/>
      <c r="AC24" s="600"/>
      <c r="AD24" s="600"/>
      <c r="AE24" s="600"/>
      <c r="AF24" s="600"/>
      <c r="AG24" s="600"/>
      <c r="AH24" s="600"/>
      <c r="AI24" s="600"/>
      <c r="AJ24" s="600"/>
      <c r="AK24" s="600"/>
      <c r="AL24" s="600"/>
      <c r="AM24" s="600"/>
      <c r="AN24" s="600"/>
      <c r="AO24" s="600"/>
      <c r="AP24" s="600"/>
      <c r="AQ24" s="600"/>
      <c r="AR24" s="600"/>
      <c r="AS24" s="600"/>
      <c r="AT24" s="600"/>
      <c r="AU24" s="600"/>
      <c r="AV24" s="600"/>
      <c r="AW24" s="600"/>
      <c r="AX24" s="600"/>
      <c r="AY24" s="600"/>
      <c r="AZ24" s="600"/>
      <c r="BA24" s="600"/>
      <c r="BB24" s="600"/>
    </row>
    <row r="25" spans="1:54" s="669" customFormat="1">
      <c r="A25" s="1498"/>
      <c r="B25" s="1500" t="s">
        <v>531</v>
      </c>
      <c r="C25" s="611" t="s">
        <v>581</v>
      </c>
      <c r="D25" s="611" t="s">
        <v>580</v>
      </c>
      <c r="E25" s="688">
        <v>0</v>
      </c>
      <c r="F25" s="688">
        <v>0</v>
      </c>
      <c r="G25" s="688">
        <v>0</v>
      </c>
      <c r="H25" s="688">
        <v>0</v>
      </c>
      <c r="I25" s="688">
        <v>0</v>
      </c>
      <c r="J25" s="688">
        <v>0</v>
      </c>
      <c r="K25" s="677" t="s">
        <v>606</v>
      </c>
      <c r="L25" s="676" t="s">
        <v>330</v>
      </c>
      <c r="M25" s="676" t="s">
        <v>330</v>
      </c>
      <c r="N25" s="675">
        <v>0.36</v>
      </c>
      <c r="O25" s="675">
        <v>0.36</v>
      </c>
      <c r="P25" s="600"/>
      <c r="Q25" s="600"/>
      <c r="R25" s="600"/>
      <c r="S25" s="600"/>
      <c r="T25" s="600"/>
      <c r="U25" s="600"/>
      <c r="V25" s="600"/>
      <c r="W25" s="600"/>
      <c r="X25" s="600"/>
      <c r="Y25" s="600"/>
      <c r="Z25" s="600"/>
      <c r="AA25" s="600"/>
      <c r="AB25" s="600"/>
      <c r="AC25" s="600"/>
      <c r="AD25" s="600"/>
      <c r="AE25" s="600"/>
      <c r="AF25" s="600"/>
      <c r="AG25" s="600"/>
      <c r="AH25" s="600"/>
      <c r="AI25" s="600"/>
      <c r="AJ25" s="600"/>
      <c r="AK25" s="600"/>
      <c r="AL25" s="600"/>
      <c r="AM25" s="600"/>
      <c r="AN25" s="600"/>
      <c r="AO25" s="600"/>
      <c r="AP25" s="600"/>
      <c r="AQ25" s="600"/>
      <c r="AR25" s="600"/>
      <c r="AS25" s="600"/>
      <c r="AT25" s="600"/>
      <c r="AU25" s="600"/>
      <c r="AV25" s="600"/>
      <c r="AW25" s="600"/>
      <c r="AX25" s="600"/>
      <c r="AY25" s="600"/>
      <c r="AZ25" s="600"/>
      <c r="BA25" s="600"/>
      <c r="BB25" s="600"/>
    </row>
    <row r="26" spans="1:54" s="669" customFormat="1">
      <c r="A26" s="1498"/>
      <c r="B26" s="1502"/>
      <c r="C26" s="680" t="s">
        <v>669</v>
      </c>
      <c r="D26" s="680"/>
      <c r="E26" s="672">
        <v>0</v>
      </c>
      <c r="F26" s="672">
        <v>0</v>
      </c>
      <c r="G26" s="672">
        <v>0</v>
      </c>
      <c r="H26" s="672">
        <v>0</v>
      </c>
      <c r="I26" s="672">
        <v>0</v>
      </c>
      <c r="J26" s="672">
        <v>0</v>
      </c>
      <c r="K26" s="671"/>
      <c r="L26" s="670"/>
      <c r="M26" s="670"/>
      <c r="N26" s="670">
        <v>0</v>
      </c>
      <c r="O26" s="670">
        <v>0</v>
      </c>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0"/>
    </row>
    <row r="27" spans="1:54" s="669" customFormat="1">
      <c r="A27" s="1499"/>
      <c r="B27" s="674" t="s">
        <v>723</v>
      </c>
      <c r="C27" s="673"/>
      <c r="D27" s="673"/>
      <c r="E27" s="672">
        <v>89517</v>
      </c>
      <c r="F27" s="672">
        <v>5063</v>
      </c>
      <c r="G27" s="672">
        <v>857</v>
      </c>
      <c r="H27" s="672">
        <v>4593.8601817500003</v>
      </c>
      <c r="I27" s="672">
        <v>256.54259925000002</v>
      </c>
      <c r="J27" s="672">
        <v>43.806365249999999</v>
      </c>
      <c r="K27" s="671"/>
      <c r="L27" s="670"/>
      <c r="M27" s="670"/>
      <c r="N27" s="670">
        <v>0</v>
      </c>
      <c r="O27" s="670">
        <v>0</v>
      </c>
      <c r="P27" s="600"/>
      <c r="Q27" s="600"/>
      <c r="R27" s="600"/>
      <c r="S27" s="600"/>
      <c r="T27" s="600"/>
      <c r="U27" s="600"/>
      <c r="V27" s="600"/>
      <c r="W27" s="600"/>
      <c r="X27" s="600"/>
      <c r="Y27" s="600"/>
      <c r="Z27" s="600"/>
      <c r="AA27" s="600"/>
      <c r="AB27" s="600"/>
      <c r="AC27" s="600"/>
      <c r="AD27" s="600"/>
      <c r="AE27" s="600"/>
      <c r="AF27" s="600"/>
      <c r="AG27" s="600"/>
      <c r="AH27" s="600"/>
      <c r="AI27" s="600"/>
      <c r="AJ27" s="600"/>
      <c r="AK27" s="600"/>
      <c r="AL27" s="600"/>
      <c r="AM27" s="600"/>
      <c r="AN27" s="600"/>
      <c r="AO27" s="600"/>
      <c r="AP27" s="600"/>
      <c r="AQ27" s="600"/>
      <c r="AR27" s="600"/>
      <c r="AS27" s="600"/>
      <c r="AT27" s="600"/>
      <c r="AU27" s="600"/>
      <c r="AV27" s="600"/>
      <c r="AW27" s="600"/>
      <c r="AX27" s="600"/>
      <c r="AY27" s="600"/>
      <c r="AZ27" s="600"/>
      <c r="BA27" s="600"/>
      <c r="BB27" s="600"/>
    </row>
    <row r="28" spans="1:54" s="669" customFormat="1" ht="12.75" customHeight="1">
      <c r="A28" s="1497" t="s">
        <v>722</v>
      </c>
      <c r="B28" s="1500" t="s">
        <v>515</v>
      </c>
      <c r="C28" s="611" t="s">
        <v>592</v>
      </c>
      <c r="D28" s="611" t="s">
        <v>721</v>
      </c>
      <c r="E28" s="678">
        <v>0</v>
      </c>
      <c r="F28" s="678">
        <v>0</v>
      </c>
      <c r="G28" s="678">
        <v>0</v>
      </c>
      <c r="H28" s="678">
        <v>0</v>
      </c>
      <c r="I28" s="678">
        <v>0</v>
      </c>
      <c r="J28" s="678">
        <v>0</v>
      </c>
      <c r="K28" s="682" t="s">
        <v>588</v>
      </c>
      <c r="L28" s="676" t="s">
        <v>330</v>
      </c>
      <c r="M28" s="676" t="s">
        <v>330</v>
      </c>
      <c r="N28" s="681">
        <v>0</v>
      </c>
      <c r="O28" s="681">
        <v>0</v>
      </c>
      <c r="P28" s="600"/>
      <c r="Q28" s="600"/>
      <c r="R28" s="600"/>
      <c r="S28" s="600"/>
      <c r="T28" s="600"/>
      <c r="U28" s="600"/>
      <c r="V28" s="600"/>
      <c r="W28" s="600"/>
      <c r="X28" s="600"/>
      <c r="Y28" s="600"/>
      <c r="Z28" s="600"/>
      <c r="AA28" s="600"/>
      <c r="AB28" s="600"/>
      <c r="AC28" s="600"/>
      <c r="AD28" s="600"/>
      <c r="AE28" s="600"/>
      <c r="AF28" s="600"/>
      <c r="AG28" s="600"/>
      <c r="AH28" s="600"/>
      <c r="AI28" s="600"/>
      <c r="AJ28" s="600"/>
      <c r="AK28" s="600"/>
      <c r="AL28" s="600"/>
      <c r="AM28" s="600"/>
      <c r="AN28" s="600"/>
      <c r="AO28" s="600"/>
      <c r="AP28" s="600"/>
      <c r="AQ28" s="600"/>
      <c r="AR28" s="600"/>
      <c r="AS28" s="600"/>
      <c r="AT28" s="600"/>
      <c r="AU28" s="600"/>
      <c r="AV28" s="600"/>
      <c r="AW28" s="600"/>
      <c r="AX28" s="600"/>
      <c r="AY28" s="600"/>
      <c r="AZ28" s="600"/>
      <c r="BA28" s="600"/>
      <c r="BB28" s="600"/>
    </row>
    <row r="29" spans="1:54" s="669" customFormat="1">
      <c r="A29" s="1498"/>
      <c r="B29" s="1501"/>
      <c r="C29" s="611" t="s">
        <v>590</v>
      </c>
      <c r="D29" s="611" t="s">
        <v>707</v>
      </c>
      <c r="E29" s="678">
        <v>154</v>
      </c>
      <c r="F29" s="678">
        <v>22</v>
      </c>
      <c r="G29" s="678">
        <v>21</v>
      </c>
      <c r="H29" s="678">
        <v>7.8430809999999909</v>
      </c>
      <c r="I29" s="678">
        <v>1.0988090000000001</v>
      </c>
      <c r="J29" s="678">
        <v>1.0626579999999999</v>
      </c>
      <c r="K29" s="682" t="s">
        <v>588</v>
      </c>
      <c r="L29" s="676">
        <v>50060</v>
      </c>
      <c r="M29" s="676">
        <v>50060</v>
      </c>
      <c r="N29" s="675">
        <v>0.56999999999999995</v>
      </c>
      <c r="O29" s="675">
        <v>0.03</v>
      </c>
      <c r="P29" s="600"/>
      <c r="Q29" s="600"/>
      <c r="R29" s="600"/>
      <c r="S29" s="600"/>
      <c r="T29" s="600"/>
      <c r="U29" s="600"/>
      <c r="V29" s="600"/>
      <c r="W29" s="600"/>
      <c r="X29" s="600"/>
      <c r="Y29" s="600"/>
      <c r="Z29" s="600"/>
      <c r="AA29" s="600"/>
      <c r="AB29" s="600"/>
      <c r="AC29" s="600"/>
      <c r="AD29" s="600"/>
      <c r="AE29" s="600"/>
      <c r="AF29" s="600"/>
      <c r="AG29" s="600"/>
      <c r="AH29" s="600"/>
      <c r="AI29" s="600"/>
      <c r="AJ29" s="600"/>
      <c r="AK29" s="600"/>
      <c r="AL29" s="600"/>
      <c r="AM29" s="600"/>
      <c r="AN29" s="600"/>
      <c r="AO29" s="600"/>
      <c r="AP29" s="600"/>
      <c r="AQ29" s="600"/>
      <c r="AR29" s="600"/>
      <c r="AS29" s="600"/>
      <c r="AT29" s="600"/>
      <c r="AU29" s="600"/>
      <c r="AV29" s="600"/>
      <c r="AW29" s="600"/>
      <c r="AX29" s="600"/>
      <c r="AY29" s="600"/>
      <c r="AZ29" s="600"/>
      <c r="BA29" s="600"/>
      <c r="BB29" s="600"/>
    </row>
    <row r="30" spans="1:54" s="669" customFormat="1">
      <c r="A30" s="1498"/>
      <c r="B30" s="1501"/>
      <c r="C30" s="611" t="s">
        <v>720</v>
      </c>
      <c r="D30" s="611" t="s">
        <v>719</v>
      </c>
      <c r="E30" s="678">
        <v>0</v>
      </c>
      <c r="F30" s="678">
        <v>0</v>
      </c>
      <c r="G30" s="678">
        <v>0</v>
      </c>
      <c r="H30" s="678">
        <v>0</v>
      </c>
      <c r="I30" s="678">
        <v>0</v>
      </c>
      <c r="J30" s="678">
        <v>0</v>
      </c>
      <c r="K30" s="682" t="s">
        <v>718</v>
      </c>
      <c r="L30" s="676" t="s">
        <v>330</v>
      </c>
      <c r="M30" s="676" t="s">
        <v>330</v>
      </c>
      <c r="N30" s="681">
        <v>0</v>
      </c>
      <c r="O30" s="681">
        <v>0</v>
      </c>
      <c r="P30" s="600"/>
      <c r="Q30" s="600"/>
      <c r="R30" s="600"/>
      <c r="S30" s="600"/>
      <c r="T30" s="600"/>
      <c r="U30" s="600"/>
      <c r="V30" s="600"/>
      <c r="W30" s="600"/>
      <c r="X30" s="600"/>
      <c r="Y30" s="600"/>
      <c r="Z30" s="600"/>
      <c r="AA30" s="600"/>
      <c r="AB30" s="600"/>
      <c r="AC30" s="600"/>
      <c r="AD30" s="600"/>
      <c r="AE30" s="600"/>
      <c r="AF30" s="600"/>
      <c r="AG30" s="600"/>
      <c r="AH30" s="600"/>
      <c r="AI30" s="600"/>
      <c r="AJ30" s="600"/>
      <c r="AK30" s="600"/>
      <c r="AL30" s="600"/>
      <c r="AM30" s="600"/>
      <c r="AN30" s="600"/>
      <c r="AO30" s="600"/>
      <c r="AP30" s="600"/>
      <c r="AQ30" s="600"/>
      <c r="AR30" s="600"/>
      <c r="AS30" s="600"/>
      <c r="AT30" s="600"/>
      <c r="AU30" s="600"/>
      <c r="AV30" s="600"/>
      <c r="AW30" s="600"/>
      <c r="AX30" s="600"/>
      <c r="AY30" s="600"/>
      <c r="AZ30" s="600"/>
      <c r="BA30" s="600"/>
      <c r="BB30" s="600"/>
    </row>
    <row r="31" spans="1:54" s="669" customFormat="1">
      <c r="A31" s="1498"/>
      <c r="B31" s="1501"/>
      <c r="C31" s="611" t="s">
        <v>587</v>
      </c>
      <c r="D31" s="611" t="s">
        <v>717</v>
      </c>
      <c r="E31" s="678">
        <v>0</v>
      </c>
      <c r="F31" s="678">
        <v>0</v>
      </c>
      <c r="G31" s="678">
        <v>0</v>
      </c>
      <c r="H31" s="678">
        <v>0</v>
      </c>
      <c r="I31" s="678">
        <v>0</v>
      </c>
      <c r="J31" s="678">
        <v>0</v>
      </c>
      <c r="K31" s="682" t="s">
        <v>606</v>
      </c>
      <c r="L31" s="676" t="s">
        <v>330</v>
      </c>
      <c r="M31" s="676" t="s">
        <v>330</v>
      </c>
      <c r="N31" s="681">
        <v>0</v>
      </c>
      <c r="O31" s="681">
        <v>0</v>
      </c>
      <c r="P31" s="600"/>
      <c r="Q31" s="600"/>
      <c r="R31" s="600"/>
      <c r="S31" s="600"/>
      <c r="T31" s="600"/>
      <c r="U31" s="600"/>
      <c r="V31" s="600"/>
      <c r="W31" s="600"/>
      <c r="X31" s="600"/>
      <c r="Y31" s="600"/>
      <c r="Z31" s="600"/>
      <c r="AA31" s="600"/>
      <c r="AB31" s="600"/>
      <c r="AC31" s="600"/>
      <c r="AD31" s="600"/>
      <c r="AE31" s="600"/>
      <c r="AF31" s="600"/>
      <c r="AG31" s="600"/>
      <c r="AH31" s="600"/>
      <c r="AI31" s="600"/>
      <c r="AJ31" s="600"/>
      <c r="AK31" s="600"/>
      <c r="AL31" s="600"/>
      <c r="AM31" s="600"/>
      <c r="AN31" s="600"/>
      <c r="AO31" s="600"/>
      <c r="AP31" s="600"/>
      <c r="AQ31" s="600"/>
      <c r="AR31" s="600"/>
      <c r="AS31" s="600"/>
      <c r="AT31" s="600"/>
      <c r="AU31" s="600"/>
      <c r="AV31" s="600"/>
      <c r="AW31" s="600"/>
      <c r="AX31" s="600"/>
      <c r="AY31" s="600"/>
      <c r="AZ31" s="600"/>
      <c r="BA31" s="600"/>
      <c r="BB31" s="600"/>
    </row>
    <row r="32" spans="1:54" s="669" customFormat="1">
      <c r="A32" s="1498"/>
      <c r="B32" s="1502"/>
      <c r="C32" s="680" t="s">
        <v>583</v>
      </c>
      <c r="D32" s="680"/>
      <c r="E32" s="672">
        <v>154</v>
      </c>
      <c r="F32" s="672">
        <v>22</v>
      </c>
      <c r="G32" s="672">
        <v>21</v>
      </c>
      <c r="H32" s="672">
        <v>7.8430809999999909</v>
      </c>
      <c r="I32" s="672">
        <v>1.0988090000000001</v>
      </c>
      <c r="J32" s="672">
        <v>1.0626579999999999</v>
      </c>
      <c r="K32" s="671"/>
      <c r="L32" s="670"/>
      <c r="M32" s="670"/>
      <c r="N32" s="670"/>
      <c r="O32" s="670"/>
      <c r="P32" s="600"/>
      <c r="Q32" s="600"/>
      <c r="R32" s="600"/>
      <c r="S32" s="600"/>
      <c r="T32" s="600"/>
      <c r="U32" s="600"/>
      <c r="V32" s="600"/>
      <c r="W32" s="600"/>
      <c r="X32" s="600"/>
      <c r="Y32" s="600"/>
      <c r="Z32" s="600"/>
      <c r="AA32" s="600"/>
      <c r="AB32" s="600"/>
      <c r="AC32" s="600"/>
      <c r="AD32" s="600"/>
      <c r="AE32" s="600"/>
      <c r="AF32" s="600"/>
      <c r="AG32" s="600"/>
      <c r="AH32" s="600"/>
      <c r="AI32" s="600"/>
      <c r="AJ32" s="600"/>
      <c r="AK32" s="600"/>
      <c r="AL32" s="600"/>
      <c r="AM32" s="600"/>
      <c r="AN32" s="600"/>
      <c r="AO32" s="600"/>
      <c r="AP32" s="600"/>
      <c r="AQ32" s="600"/>
      <c r="AR32" s="600"/>
      <c r="AS32" s="600"/>
      <c r="AT32" s="600"/>
      <c r="AU32" s="600"/>
      <c r="AV32" s="600"/>
      <c r="AW32" s="600"/>
      <c r="AX32" s="600"/>
      <c r="AY32" s="600"/>
      <c r="AZ32" s="600"/>
      <c r="BA32" s="600"/>
      <c r="BB32" s="600"/>
    </row>
    <row r="33" spans="1:54" s="669" customFormat="1">
      <c r="A33" s="1498"/>
      <c r="B33" s="1500" t="s">
        <v>513</v>
      </c>
      <c r="C33" s="611" t="s">
        <v>716</v>
      </c>
      <c r="D33" s="611" t="s">
        <v>715</v>
      </c>
      <c r="E33" s="678">
        <v>0</v>
      </c>
      <c r="F33" s="678">
        <v>0</v>
      </c>
      <c r="G33" s="678">
        <v>0</v>
      </c>
      <c r="H33" s="678">
        <v>0</v>
      </c>
      <c r="I33" s="678">
        <v>0</v>
      </c>
      <c r="J33" s="678">
        <v>0</v>
      </c>
      <c r="K33" s="682" t="s">
        <v>571</v>
      </c>
      <c r="L33" s="676" t="s">
        <v>330</v>
      </c>
      <c r="M33" s="676" t="s">
        <v>330</v>
      </c>
      <c r="N33" s="681">
        <v>0</v>
      </c>
      <c r="O33" s="681">
        <v>0</v>
      </c>
      <c r="P33" s="600"/>
      <c r="Q33" s="600"/>
      <c r="R33" s="600"/>
      <c r="S33" s="600"/>
      <c r="T33" s="600"/>
      <c r="U33" s="600"/>
      <c r="V33" s="600"/>
      <c r="W33" s="600"/>
      <c r="X33" s="600"/>
      <c r="Y33" s="600"/>
      <c r="Z33" s="600"/>
      <c r="AA33" s="600"/>
      <c r="AB33" s="600"/>
      <c r="AC33" s="600"/>
      <c r="AD33" s="600"/>
      <c r="AE33" s="600"/>
      <c r="AF33" s="600"/>
      <c r="AG33" s="600"/>
      <c r="AH33" s="600"/>
      <c r="AI33" s="600"/>
      <c r="AJ33" s="600"/>
      <c r="AK33" s="600"/>
      <c r="AL33" s="600"/>
      <c r="AM33" s="600"/>
      <c r="AN33" s="600"/>
      <c r="AO33" s="600"/>
      <c r="AP33" s="600"/>
      <c r="AQ33" s="600"/>
      <c r="AR33" s="600"/>
      <c r="AS33" s="600"/>
      <c r="AT33" s="600"/>
      <c r="AU33" s="600"/>
      <c r="AV33" s="600"/>
      <c r="AW33" s="600"/>
      <c r="AX33" s="600"/>
      <c r="AY33" s="600"/>
      <c r="AZ33" s="600"/>
      <c r="BA33" s="600"/>
      <c r="BB33" s="600"/>
    </row>
    <row r="34" spans="1:54" s="669" customFormat="1">
      <c r="A34" s="1498"/>
      <c r="B34" s="1501"/>
      <c r="C34" s="611" t="s">
        <v>714</v>
      </c>
      <c r="D34" s="611" t="s">
        <v>713</v>
      </c>
      <c r="E34" s="678">
        <v>0</v>
      </c>
      <c r="F34" s="678">
        <v>0</v>
      </c>
      <c r="G34" s="678">
        <v>0</v>
      </c>
      <c r="H34" s="678">
        <v>0</v>
      </c>
      <c r="I34" s="678">
        <v>0</v>
      </c>
      <c r="J34" s="678">
        <v>0</v>
      </c>
      <c r="K34" s="682" t="s">
        <v>571</v>
      </c>
      <c r="L34" s="676" t="s">
        <v>330</v>
      </c>
      <c r="M34" s="676" t="s">
        <v>330</v>
      </c>
      <c r="N34" s="681">
        <v>0</v>
      </c>
      <c r="O34" s="681">
        <v>0</v>
      </c>
      <c r="P34" s="600"/>
      <c r="Q34" s="600"/>
      <c r="R34" s="600"/>
      <c r="S34" s="600"/>
      <c r="T34" s="600"/>
      <c r="U34" s="600"/>
      <c r="V34" s="600"/>
      <c r="W34" s="600"/>
      <c r="X34" s="600"/>
      <c r="Y34" s="600"/>
      <c r="Z34" s="600"/>
      <c r="AA34" s="600"/>
      <c r="AB34" s="600"/>
      <c r="AC34" s="600"/>
      <c r="AD34" s="600"/>
      <c r="AE34" s="600"/>
      <c r="AF34" s="600"/>
      <c r="AG34" s="600"/>
      <c r="AH34" s="600"/>
      <c r="AI34" s="600"/>
      <c r="AJ34" s="600"/>
      <c r="AK34" s="600"/>
      <c r="AL34" s="600"/>
      <c r="AM34" s="600"/>
      <c r="AN34" s="600"/>
      <c r="AO34" s="600"/>
      <c r="AP34" s="600"/>
      <c r="AQ34" s="600"/>
      <c r="AR34" s="600"/>
      <c r="AS34" s="600"/>
      <c r="AT34" s="600"/>
      <c r="AU34" s="600"/>
      <c r="AV34" s="600"/>
      <c r="AW34" s="600"/>
      <c r="AX34" s="600"/>
      <c r="AY34" s="600"/>
      <c r="AZ34" s="600"/>
      <c r="BA34" s="600"/>
      <c r="BB34" s="600"/>
    </row>
    <row r="35" spans="1:54" s="669" customFormat="1">
      <c r="A35" s="1498"/>
      <c r="B35" s="1502"/>
      <c r="C35" s="680" t="s">
        <v>567</v>
      </c>
      <c r="D35" s="680"/>
      <c r="E35" s="687">
        <v>0</v>
      </c>
      <c r="F35" s="687">
        <v>0</v>
      </c>
      <c r="G35" s="687">
        <v>0</v>
      </c>
      <c r="H35" s="687">
        <v>0</v>
      </c>
      <c r="I35" s="687">
        <v>0</v>
      </c>
      <c r="J35" s="687">
        <v>0</v>
      </c>
      <c r="K35" s="686"/>
      <c r="L35" s="685"/>
      <c r="M35" s="685"/>
      <c r="N35" s="685"/>
      <c r="O35" s="685"/>
      <c r="P35" s="600"/>
      <c r="Q35" s="600"/>
      <c r="R35" s="600"/>
      <c r="S35" s="600"/>
      <c r="T35" s="600"/>
      <c r="U35" s="600"/>
      <c r="V35" s="600"/>
      <c r="W35" s="600"/>
      <c r="X35" s="600"/>
      <c r="Y35" s="600"/>
      <c r="Z35" s="600"/>
      <c r="AA35" s="600"/>
      <c r="AB35" s="600"/>
      <c r="AC35" s="600"/>
      <c r="AD35" s="600"/>
      <c r="AE35" s="600"/>
      <c r="AF35" s="600"/>
      <c r="AG35" s="600"/>
      <c r="AH35" s="600"/>
      <c r="AI35" s="600"/>
      <c r="AJ35" s="600"/>
      <c r="AK35" s="600"/>
      <c r="AL35" s="600"/>
      <c r="AM35" s="600"/>
      <c r="AN35" s="600"/>
      <c r="AO35" s="600"/>
      <c r="AP35" s="600"/>
      <c r="AQ35" s="600"/>
      <c r="AR35" s="600"/>
      <c r="AS35" s="600"/>
      <c r="AT35" s="600"/>
      <c r="AU35" s="600"/>
      <c r="AV35" s="600"/>
      <c r="AW35" s="600"/>
      <c r="AX35" s="600"/>
      <c r="AY35" s="600"/>
      <c r="AZ35" s="600"/>
      <c r="BA35" s="600"/>
      <c r="BB35" s="600"/>
    </row>
    <row r="36" spans="1:54" s="669" customFormat="1" ht="25.5">
      <c r="A36" s="1498"/>
      <c r="B36" s="1500" t="s">
        <v>661</v>
      </c>
      <c r="C36" s="684" t="s">
        <v>712</v>
      </c>
      <c r="D36" s="611" t="s">
        <v>610</v>
      </c>
      <c r="E36" s="682">
        <v>0</v>
      </c>
      <c r="F36" s="682">
        <v>0</v>
      </c>
      <c r="G36" s="682">
        <v>0</v>
      </c>
      <c r="H36" s="682">
        <v>0</v>
      </c>
      <c r="I36" s="683">
        <v>0</v>
      </c>
      <c r="J36" s="683">
        <v>0</v>
      </c>
      <c r="K36" s="677" t="s">
        <v>711</v>
      </c>
      <c r="L36" s="682" t="s">
        <v>330</v>
      </c>
      <c r="M36" s="682" t="s">
        <v>330</v>
      </c>
      <c r="N36" s="682">
        <v>0</v>
      </c>
      <c r="O36" s="682">
        <v>0</v>
      </c>
      <c r="P36" s="600"/>
      <c r="Q36" s="600"/>
      <c r="R36" s="600"/>
      <c r="S36" s="600"/>
      <c r="T36" s="600"/>
      <c r="U36" s="600"/>
      <c r="V36" s="600"/>
      <c r="W36" s="600"/>
      <c r="X36" s="600"/>
      <c r="Y36" s="600"/>
      <c r="Z36" s="600"/>
      <c r="AA36" s="600"/>
      <c r="AB36" s="600"/>
      <c r="AC36" s="600"/>
      <c r="AD36" s="600"/>
      <c r="AE36" s="600"/>
      <c r="AF36" s="600"/>
      <c r="AG36" s="600"/>
      <c r="AH36" s="600"/>
      <c r="AI36" s="600"/>
      <c r="AJ36" s="600"/>
      <c r="AK36" s="600"/>
      <c r="AL36" s="600"/>
      <c r="AM36" s="600"/>
      <c r="AN36" s="600"/>
      <c r="AO36" s="600"/>
      <c r="AP36" s="600"/>
      <c r="AQ36" s="600"/>
      <c r="AR36" s="600"/>
      <c r="AS36" s="600"/>
      <c r="AT36" s="600"/>
      <c r="AU36" s="600"/>
      <c r="AV36" s="600"/>
      <c r="AW36" s="600"/>
      <c r="AX36" s="600"/>
      <c r="AY36" s="600"/>
      <c r="AZ36" s="600"/>
      <c r="BA36" s="600"/>
      <c r="BB36" s="600"/>
    </row>
    <row r="37" spans="1:54" s="669" customFormat="1">
      <c r="A37" s="1498"/>
      <c r="B37" s="1502"/>
      <c r="C37" s="680" t="s">
        <v>599</v>
      </c>
      <c r="D37" s="680"/>
      <c r="E37" s="672">
        <v>0</v>
      </c>
      <c r="F37" s="672">
        <v>0</v>
      </c>
      <c r="G37" s="672">
        <v>0</v>
      </c>
      <c r="H37" s="672">
        <v>0</v>
      </c>
      <c r="I37" s="672">
        <v>0</v>
      </c>
      <c r="J37" s="672">
        <v>0</v>
      </c>
      <c r="K37" s="671"/>
      <c r="L37" s="670"/>
      <c r="M37" s="670"/>
      <c r="N37" s="670">
        <v>0</v>
      </c>
      <c r="O37" s="670">
        <v>0</v>
      </c>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c r="AN37" s="600"/>
      <c r="AO37" s="600"/>
      <c r="AP37" s="600"/>
      <c r="AQ37" s="600"/>
      <c r="AR37" s="600"/>
      <c r="AS37" s="600"/>
      <c r="AT37" s="600"/>
      <c r="AU37" s="600"/>
      <c r="AV37" s="600"/>
      <c r="AW37" s="600"/>
      <c r="AX37" s="600"/>
      <c r="AY37" s="600"/>
      <c r="AZ37" s="600"/>
    </row>
    <row r="38" spans="1:54" s="669" customFormat="1">
      <c r="A38" s="1498"/>
      <c r="B38" s="1500" t="s">
        <v>531</v>
      </c>
      <c r="C38" s="611" t="s">
        <v>581</v>
      </c>
      <c r="D38" s="611" t="s">
        <v>580</v>
      </c>
      <c r="E38" s="678">
        <v>0</v>
      </c>
      <c r="F38" s="678">
        <v>0</v>
      </c>
      <c r="G38" s="678">
        <v>0</v>
      </c>
      <c r="H38" s="678">
        <v>0</v>
      </c>
      <c r="I38" s="678">
        <v>0</v>
      </c>
      <c r="J38" s="678">
        <v>0</v>
      </c>
      <c r="K38" s="677" t="s">
        <v>606</v>
      </c>
      <c r="L38" s="676" t="s">
        <v>330</v>
      </c>
      <c r="M38" s="676" t="s">
        <v>330</v>
      </c>
      <c r="N38" s="681">
        <v>0</v>
      </c>
      <c r="O38" s="681">
        <v>0</v>
      </c>
      <c r="P38" s="600"/>
      <c r="Q38" s="600"/>
      <c r="R38" s="600"/>
      <c r="S38" s="600"/>
      <c r="T38" s="600"/>
      <c r="U38" s="600"/>
      <c r="V38" s="600"/>
      <c r="W38" s="600"/>
      <c r="X38" s="600"/>
      <c r="Y38" s="600"/>
      <c r="Z38" s="600"/>
      <c r="AA38" s="600"/>
      <c r="AB38" s="600"/>
      <c r="AC38" s="600"/>
      <c r="AD38" s="600"/>
      <c r="AE38" s="600"/>
      <c r="AF38" s="600"/>
      <c r="AG38" s="600"/>
      <c r="AH38" s="600"/>
      <c r="AI38" s="600"/>
      <c r="AJ38" s="600"/>
      <c r="AK38" s="600"/>
      <c r="AL38" s="600"/>
      <c r="AM38" s="600"/>
      <c r="AN38" s="600"/>
      <c r="AO38" s="600"/>
      <c r="AP38" s="600"/>
      <c r="AQ38" s="600"/>
      <c r="AR38" s="600"/>
      <c r="AS38" s="600"/>
      <c r="AT38" s="600"/>
      <c r="AU38" s="600"/>
      <c r="AV38" s="600"/>
      <c r="AW38" s="600"/>
      <c r="AX38" s="600"/>
      <c r="AY38" s="600"/>
      <c r="AZ38" s="600"/>
    </row>
    <row r="39" spans="1:54" s="669" customFormat="1">
      <c r="A39" s="1498"/>
      <c r="B39" s="1502"/>
      <c r="C39" s="680" t="s">
        <v>710</v>
      </c>
      <c r="D39" s="680"/>
      <c r="E39" s="672">
        <v>0</v>
      </c>
      <c r="F39" s="672">
        <v>0</v>
      </c>
      <c r="G39" s="672">
        <v>0</v>
      </c>
      <c r="H39" s="672">
        <v>0</v>
      </c>
      <c r="I39" s="672">
        <v>0</v>
      </c>
      <c r="J39" s="672">
        <v>0</v>
      </c>
      <c r="K39" s="671"/>
      <c r="L39" s="670"/>
      <c r="M39" s="670"/>
      <c r="N39" s="670"/>
      <c r="O39" s="67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c r="AO39" s="600"/>
      <c r="AP39" s="600"/>
      <c r="AQ39" s="600"/>
      <c r="AR39" s="600"/>
      <c r="AS39" s="600"/>
      <c r="AT39" s="600"/>
      <c r="AU39" s="600"/>
      <c r="AV39" s="600"/>
      <c r="AW39" s="600"/>
      <c r="AX39" s="600"/>
      <c r="AY39" s="600"/>
      <c r="AZ39" s="600"/>
    </row>
    <row r="40" spans="1:54" s="669" customFormat="1">
      <c r="A40" s="1499"/>
      <c r="B40" s="674" t="s">
        <v>709</v>
      </c>
      <c r="C40" s="674" t="s">
        <v>709</v>
      </c>
      <c r="D40" s="673"/>
      <c r="E40" s="672">
        <v>154</v>
      </c>
      <c r="F40" s="672">
        <v>22</v>
      </c>
      <c r="G40" s="672">
        <v>21</v>
      </c>
      <c r="H40" s="672">
        <v>7.8430809999999909</v>
      </c>
      <c r="I40" s="672">
        <v>1.0988090000000001</v>
      </c>
      <c r="J40" s="672">
        <v>1.0626579999999999</v>
      </c>
      <c r="K40" s="671"/>
      <c r="L40" s="670"/>
      <c r="M40" s="670"/>
      <c r="N40" s="670"/>
      <c r="O40" s="670"/>
      <c r="P40" s="600"/>
      <c r="Q40" s="600"/>
      <c r="R40" s="600"/>
      <c r="S40" s="600"/>
      <c r="T40" s="600"/>
      <c r="U40" s="600"/>
      <c r="V40" s="600"/>
      <c r="W40" s="600"/>
      <c r="X40" s="600"/>
      <c r="Y40" s="600"/>
      <c r="Z40" s="600"/>
      <c r="AA40" s="600"/>
      <c r="AB40" s="600"/>
      <c r="AC40" s="600"/>
      <c r="AD40" s="600"/>
      <c r="AE40" s="600"/>
      <c r="AF40" s="600"/>
      <c r="AG40" s="600"/>
      <c r="AH40" s="600"/>
      <c r="AI40" s="600"/>
      <c r="AJ40" s="600"/>
      <c r="AK40" s="600"/>
      <c r="AL40" s="600"/>
      <c r="AM40" s="600"/>
      <c r="AN40" s="600"/>
      <c r="AO40" s="600"/>
      <c r="AP40" s="600"/>
      <c r="AQ40" s="600"/>
      <c r="AR40" s="600"/>
      <c r="AS40" s="600"/>
      <c r="AT40" s="600"/>
      <c r="AU40" s="600"/>
      <c r="AV40" s="600"/>
      <c r="AW40" s="600"/>
      <c r="AX40" s="600"/>
      <c r="AY40" s="600"/>
      <c r="AZ40" s="600"/>
    </row>
    <row r="41" spans="1:54" s="669" customFormat="1" ht="12.75" customHeight="1">
      <c r="A41" s="1497" t="s">
        <v>708</v>
      </c>
      <c r="B41" s="679" t="s">
        <v>515</v>
      </c>
      <c r="C41" s="611" t="s">
        <v>590</v>
      </c>
      <c r="D41" s="611" t="s">
        <v>707</v>
      </c>
      <c r="E41" s="678">
        <v>217351</v>
      </c>
      <c r="F41" s="678">
        <v>41379</v>
      </c>
      <c r="G41" s="678">
        <v>21805</v>
      </c>
      <c r="H41" s="678">
        <v>11214.75015099998</v>
      </c>
      <c r="I41" s="678">
        <v>2095.8234750000024</v>
      </c>
      <c r="J41" s="678">
        <v>1115.4239535000006</v>
      </c>
      <c r="K41" s="677" t="s">
        <v>588</v>
      </c>
      <c r="L41" s="676" t="s">
        <v>330</v>
      </c>
      <c r="M41" s="676" t="s">
        <v>330</v>
      </c>
      <c r="N41" s="675">
        <v>4250.95</v>
      </c>
      <c r="O41" s="675">
        <v>215.45</v>
      </c>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600"/>
      <c r="AM41" s="600"/>
      <c r="AN41" s="600"/>
      <c r="AO41" s="600"/>
      <c r="AP41" s="600"/>
      <c r="AQ41" s="600"/>
      <c r="AR41" s="600"/>
      <c r="AS41" s="600"/>
      <c r="AT41" s="600"/>
      <c r="AU41" s="600"/>
      <c r="AV41" s="600"/>
      <c r="AW41" s="600"/>
      <c r="AX41" s="600"/>
      <c r="AY41" s="600"/>
      <c r="AZ41" s="600"/>
    </row>
    <row r="42" spans="1:54" s="669" customFormat="1">
      <c r="A42" s="1499"/>
      <c r="B42" s="674" t="s">
        <v>706</v>
      </c>
      <c r="C42" s="674" t="s">
        <v>706</v>
      </c>
      <c r="D42" s="673"/>
      <c r="E42" s="672">
        <v>217351</v>
      </c>
      <c r="F42" s="672">
        <v>41379</v>
      </c>
      <c r="G42" s="672">
        <v>21805</v>
      </c>
      <c r="H42" s="672">
        <v>11214.75015099998</v>
      </c>
      <c r="I42" s="672">
        <v>2095.8234750000024</v>
      </c>
      <c r="J42" s="672">
        <v>1115.4239535000006</v>
      </c>
      <c r="K42" s="671"/>
      <c r="L42" s="670"/>
      <c r="M42" s="670"/>
      <c r="N42" s="670">
        <v>4250.95</v>
      </c>
      <c r="O42" s="670">
        <v>215.45</v>
      </c>
      <c r="P42" s="600"/>
      <c r="Q42" s="600"/>
      <c r="R42" s="600"/>
      <c r="S42" s="600"/>
      <c r="T42" s="600"/>
      <c r="U42" s="600"/>
      <c r="V42" s="600"/>
      <c r="W42" s="600"/>
      <c r="X42" s="600"/>
      <c r="Y42" s="600"/>
      <c r="Z42" s="600"/>
      <c r="AA42" s="600"/>
      <c r="AB42" s="600"/>
      <c r="AC42" s="600"/>
      <c r="AD42" s="600"/>
      <c r="AE42" s="600"/>
      <c r="AF42" s="600"/>
      <c r="AG42" s="600"/>
      <c r="AH42" s="600"/>
      <c r="AI42" s="600"/>
      <c r="AJ42" s="600"/>
      <c r="AK42" s="600"/>
      <c r="AL42" s="600"/>
      <c r="AM42" s="600"/>
      <c r="AN42" s="600"/>
      <c r="AO42" s="600"/>
      <c r="AP42" s="600"/>
      <c r="AQ42" s="600"/>
      <c r="AR42" s="600"/>
      <c r="AS42" s="600"/>
      <c r="AT42" s="600"/>
      <c r="AU42" s="600"/>
      <c r="AV42" s="600"/>
      <c r="AW42" s="600"/>
      <c r="AX42" s="600"/>
      <c r="AY42" s="600"/>
      <c r="AZ42" s="600"/>
    </row>
    <row r="43" spans="1:54" ht="15.75" customHeight="1">
      <c r="A43" s="668" t="s">
        <v>288</v>
      </c>
      <c r="C43" s="667"/>
      <c r="D43" s="667"/>
      <c r="E43" s="667"/>
      <c r="F43" s="667"/>
      <c r="G43" s="667"/>
      <c r="H43" s="666"/>
      <c r="I43" s="666"/>
      <c r="J43" s="666"/>
      <c r="K43" s="666"/>
      <c r="L43" s="666"/>
      <c r="M43" s="666"/>
      <c r="N43" s="666"/>
      <c r="O43" s="666"/>
    </row>
    <row r="44" spans="1:54" ht="14.25" customHeight="1">
      <c r="A44" s="665" t="s">
        <v>705</v>
      </c>
      <c r="B44" s="664"/>
      <c r="C44" s="664"/>
      <c r="D44" s="664"/>
      <c r="E44" s="664"/>
      <c r="F44" s="664"/>
      <c r="G44" s="664"/>
      <c r="H44" s="664"/>
      <c r="I44" s="664"/>
      <c r="L44" s="663"/>
      <c r="M44" s="663"/>
      <c r="N44" s="663"/>
      <c r="O44" s="663"/>
    </row>
  </sheetData>
  <mergeCells count="23">
    <mergeCell ref="A41:A42"/>
    <mergeCell ref="A20:A27"/>
    <mergeCell ref="B20:B24"/>
    <mergeCell ref="B25:B26"/>
    <mergeCell ref="A28:A40"/>
    <mergeCell ref="B28:B32"/>
    <mergeCell ref="B33:B35"/>
    <mergeCell ref="B36:B37"/>
    <mergeCell ref="B38:B39"/>
    <mergeCell ref="K2:K3"/>
    <mergeCell ref="L2:M2"/>
    <mergeCell ref="N2:O2"/>
    <mergeCell ref="A4:A19"/>
    <mergeCell ref="B4:B9"/>
    <mergeCell ref="B10:B13"/>
    <mergeCell ref="B14:B16"/>
    <mergeCell ref="B17:B18"/>
    <mergeCell ref="A2:A3"/>
    <mergeCell ref="B2:B3"/>
    <mergeCell ref="E2:G2"/>
    <mergeCell ref="H2:J2"/>
    <mergeCell ref="C2:C3"/>
    <mergeCell ref="D2:D3"/>
  </mergeCells>
  <printOptions horizontalCentered="1"/>
  <pageMargins left="0.7" right="0.7" top="0.75" bottom="0.75" header="0.3" footer="0.3"/>
  <pageSetup paperSize="9" scale="74"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B10" zoomScaleNormal="100" workbookViewId="0">
      <selection activeCell="L21" sqref="L21"/>
    </sheetView>
  </sheetViews>
  <sheetFormatPr defaultRowHeight="15"/>
  <cols>
    <col min="1" max="1" width="73" bestFit="1" customWidth="1"/>
    <col min="2" max="8" width="15" bestFit="1" customWidth="1"/>
    <col min="9" max="9" width="14.5703125" bestFit="1" customWidth="1"/>
    <col min="10" max="10" width="11.42578125" bestFit="1" customWidth="1"/>
  </cols>
  <sheetData>
    <row r="1" spans="1:10">
      <c r="A1" s="300" t="s">
        <v>289</v>
      </c>
      <c r="B1" s="300"/>
      <c r="C1" s="300"/>
      <c r="D1" s="299"/>
      <c r="E1" s="299"/>
      <c r="F1" s="301"/>
      <c r="G1" s="297"/>
      <c r="H1" s="297"/>
      <c r="I1" s="297"/>
      <c r="J1" s="297"/>
    </row>
    <row r="2" spans="1:10">
      <c r="A2" s="300" t="s">
        <v>290</v>
      </c>
      <c r="B2" s="300"/>
      <c r="C2" s="300"/>
      <c r="D2" s="301"/>
      <c r="E2" s="301"/>
      <c r="F2" s="299">
        <v>23664637</v>
      </c>
      <c r="G2" s="297"/>
      <c r="H2" s="297"/>
      <c r="I2" s="297"/>
      <c r="J2" s="297"/>
    </row>
    <row r="3" spans="1:10" ht="30">
      <c r="A3" s="300" t="s">
        <v>291</v>
      </c>
      <c r="B3" s="300"/>
      <c r="C3" s="300"/>
      <c r="D3" s="301"/>
      <c r="E3" s="301"/>
      <c r="F3" s="299">
        <v>27.8</v>
      </c>
      <c r="G3" s="297"/>
      <c r="H3" s="297"/>
      <c r="I3" s="297"/>
      <c r="J3" s="297"/>
    </row>
    <row r="4" spans="1:10" ht="30">
      <c r="A4" s="302" t="s">
        <v>292</v>
      </c>
      <c r="B4" s="302"/>
      <c r="C4" s="302"/>
      <c r="D4" s="303"/>
      <c r="E4" s="303"/>
      <c r="F4" s="304">
        <v>27.3</v>
      </c>
      <c r="G4" s="297"/>
      <c r="H4" s="297"/>
      <c r="I4" s="297"/>
      <c r="J4" s="297"/>
    </row>
    <row r="5" spans="1:10">
      <c r="A5" s="302" t="s">
        <v>293</v>
      </c>
      <c r="B5" s="321">
        <v>44621</v>
      </c>
      <c r="C5" s="321">
        <v>44652</v>
      </c>
      <c r="D5" s="321">
        <v>44682</v>
      </c>
      <c r="E5" s="321">
        <v>44713</v>
      </c>
      <c r="F5" s="321">
        <v>44743</v>
      </c>
      <c r="G5" s="321">
        <v>44774</v>
      </c>
      <c r="H5" s="321">
        <v>44805</v>
      </c>
      <c r="I5" s="322">
        <v>44835</v>
      </c>
      <c r="J5" s="297"/>
    </row>
    <row r="6" spans="1:10">
      <c r="A6" s="307" t="s">
        <v>294</v>
      </c>
      <c r="B6" s="307">
        <v>4</v>
      </c>
      <c r="C6" s="307">
        <v>4</v>
      </c>
      <c r="D6" s="307">
        <v>4.5</v>
      </c>
      <c r="E6" s="307">
        <v>4.5</v>
      </c>
      <c r="F6" s="307">
        <v>4.5</v>
      </c>
      <c r="G6" s="307">
        <v>4.5</v>
      </c>
      <c r="H6" s="307">
        <v>4.5</v>
      </c>
      <c r="I6" s="1086">
        <v>4.5</v>
      </c>
      <c r="J6" s="297"/>
    </row>
    <row r="7" spans="1:10">
      <c r="A7" s="307" t="s">
        <v>295</v>
      </c>
      <c r="B7" s="307">
        <v>4</v>
      </c>
      <c r="C7" s="307">
        <v>4</v>
      </c>
      <c r="D7" s="307">
        <v>4.4000000000000004</v>
      </c>
      <c r="E7" s="307">
        <v>4.9000000000000004</v>
      </c>
      <c r="F7" s="307">
        <v>4.9000000000000004</v>
      </c>
      <c r="G7" s="307">
        <v>5.4</v>
      </c>
      <c r="H7" s="307">
        <v>5.9</v>
      </c>
      <c r="I7" s="307">
        <v>5.9</v>
      </c>
      <c r="J7" s="297"/>
    </row>
    <row r="8" spans="1:10">
      <c r="A8" s="309" t="s">
        <v>296</v>
      </c>
      <c r="B8" s="1084">
        <v>204894</v>
      </c>
      <c r="C8" s="1084">
        <v>208476</v>
      </c>
      <c r="D8" s="1084">
        <v>206804</v>
      </c>
      <c r="E8" s="1084">
        <v>208193</v>
      </c>
      <c r="F8" s="1084">
        <v>210323.76</v>
      </c>
      <c r="G8" s="1084">
        <v>210516</v>
      </c>
      <c r="H8" s="1084">
        <v>210728.94</v>
      </c>
      <c r="I8" s="1084">
        <v>213015.61</v>
      </c>
      <c r="J8" s="297"/>
    </row>
    <row r="9" spans="1:10">
      <c r="A9" s="307" t="s">
        <v>297</v>
      </c>
      <c r="B9" s="1084">
        <v>164653</v>
      </c>
      <c r="C9" s="1084">
        <v>166239</v>
      </c>
      <c r="D9" s="1084">
        <v>165742</v>
      </c>
      <c r="E9" s="1084">
        <v>167332</v>
      </c>
      <c r="F9" s="1084">
        <v>169716.99</v>
      </c>
      <c r="G9" s="1084">
        <v>169942</v>
      </c>
      <c r="H9" s="1084">
        <v>170319.93</v>
      </c>
      <c r="I9" s="1084">
        <v>172035.36</v>
      </c>
      <c r="J9" s="297"/>
    </row>
    <row r="10" spans="1:10">
      <c r="A10" s="308" t="s">
        <v>298</v>
      </c>
      <c r="B10" s="1085">
        <v>118906</v>
      </c>
      <c r="C10" s="1085">
        <v>119546</v>
      </c>
      <c r="D10" s="1085">
        <v>120273</v>
      </c>
      <c r="E10" s="1085">
        <v>121409</v>
      </c>
      <c r="F10" s="1085">
        <v>123692.24</v>
      </c>
      <c r="G10" s="1085">
        <v>124579</v>
      </c>
      <c r="H10" s="1085">
        <v>126300.51</v>
      </c>
      <c r="I10" s="1085">
        <v>136261.54999999999</v>
      </c>
      <c r="J10" s="297"/>
    </row>
    <row r="11" spans="1:10">
      <c r="A11" s="1505" t="s">
        <v>299</v>
      </c>
      <c r="B11" s="1506"/>
      <c r="C11" s="1506"/>
      <c r="D11" s="1506"/>
      <c r="E11" s="1506"/>
      <c r="F11" s="1506"/>
      <c r="G11" s="1506"/>
      <c r="H11" s="1506"/>
      <c r="I11" s="1507"/>
      <c r="J11" s="297"/>
    </row>
    <row r="12" spans="1:10">
      <c r="A12" s="304" t="s">
        <v>300</v>
      </c>
      <c r="B12" s="312">
        <v>3.34</v>
      </c>
      <c r="C12" s="312">
        <v>3.63</v>
      </c>
      <c r="D12" s="312">
        <v>4.09</v>
      </c>
      <c r="E12" s="312">
        <v>4.71</v>
      </c>
      <c r="F12" s="312">
        <v>5.04</v>
      </c>
      <c r="G12" s="313">
        <v>5.0999999999999996</v>
      </c>
      <c r="H12" s="313">
        <v>5.52</v>
      </c>
      <c r="I12" s="313">
        <v>6.16</v>
      </c>
      <c r="J12" s="297"/>
    </row>
    <row r="13" spans="1:10">
      <c r="A13" s="307" t="s">
        <v>301</v>
      </c>
      <c r="B13" s="314">
        <v>3.84</v>
      </c>
      <c r="C13" s="314">
        <v>3.98</v>
      </c>
      <c r="D13" s="314">
        <v>4.8899999999999997</v>
      </c>
      <c r="E13" s="314">
        <v>5.16</v>
      </c>
      <c r="F13" s="314">
        <v>5.62</v>
      </c>
      <c r="G13" s="315">
        <v>5.6</v>
      </c>
      <c r="H13" s="315">
        <v>6.18</v>
      </c>
      <c r="I13" s="315">
        <v>6.4</v>
      </c>
      <c r="J13" s="297"/>
    </row>
    <row r="14" spans="1:10">
      <c r="A14" s="311" t="s">
        <v>302</v>
      </c>
      <c r="B14" s="314" t="s">
        <v>303</v>
      </c>
      <c r="C14" s="314" t="s">
        <v>303</v>
      </c>
      <c r="D14" s="314" t="s">
        <v>303</v>
      </c>
      <c r="E14" s="314" t="s">
        <v>304</v>
      </c>
      <c r="F14" s="314" t="s">
        <v>304</v>
      </c>
      <c r="G14" s="315" t="s">
        <v>304</v>
      </c>
      <c r="H14" s="315" t="s">
        <v>305</v>
      </c>
      <c r="I14" s="315" t="s">
        <v>306</v>
      </c>
      <c r="J14" s="297"/>
    </row>
    <row r="15" spans="1:10">
      <c r="A15" s="308" t="s">
        <v>307</v>
      </c>
      <c r="B15" s="316" t="s">
        <v>308</v>
      </c>
      <c r="C15" s="316" t="s">
        <v>308</v>
      </c>
      <c r="D15" s="316" t="s">
        <v>309</v>
      </c>
      <c r="E15" s="316" t="s">
        <v>309</v>
      </c>
      <c r="F15" s="316" t="s">
        <v>310</v>
      </c>
      <c r="G15" s="317" t="s">
        <v>311</v>
      </c>
      <c r="H15" s="317" t="s">
        <v>312</v>
      </c>
      <c r="I15" s="317" t="s">
        <v>313</v>
      </c>
      <c r="J15" s="297"/>
    </row>
    <row r="16" spans="1:10">
      <c r="A16" s="1505" t="s">
        <v>314</v>
      </c>
      <c r="B16" s="1506"/>
      <c r="C16" s="1506"/>
      <c r="D16" s="1506"/>
      <c r="E16" s="1506"/>
      <c r="F16" s="1506"/>
      <c r="G16" s="1506"/>
      <c r="H16" s="1506"/>
      <c r="I16" s="1507"/>
      <c r="J16" s="297"/>
    </row>
    <row r="17" spans="1:10">
      <c r="A17" s="304" t="s">
        <v>315</v>
      </c>
      <c r="B17" s="1087">
        <v>1491336.1</v>
      </c>
      <c r="C17" s="1087">
        <v>1393072.56</v>
      </c>
      <c r="D17" s="1087">
        <v>1299255</v>
      </c>
      <c r="E17" s="1087">
        <v>1044028.04</v>
      </c>
      <c r="F17" s="1087">
        <v>1046321.4</v>
      </c>
      <c r="G17" s="1087">
        <v>1271856.33</v>
      </c>
      <c r="H17" s="1087">
        <v>1472099.6800000002</v>
      </c>
      <c r="I17" s="1139">
        <v>996471.98</v>
      </c>
      <c r="J17" s="297"/>
    </row>
    <row r="18" spans="1:10">
      <c r="A18" s="307" t="s">
        <v>316</v>
      </c>
      <c r="B18" s="1088">
        <v>26406501.379999999</v>
      </c>
      <c r="C18" s="1088">
        <v>26697882.219999999</v>
      </c>
      <c r="D18" s="1088">
        <v>25778368</v>
      </c>
      <c r="E18" s="1088">
        <v>24373732.879999999</v>
      </c>
      <c r="F18" s="1089">
        <v>26658604.02</v>
      </c>
      <c r="G18" s="1089">
        <v>28024621.829999998</v>
      </c>
      <c r="H18" s="1088">
        <v>27184601.829999998</v>
      </c>
      <c r="I18" s="1098">
        <v>26162588.719999999</v>
      </c>
      <c r="J18" s="1090"/>
    </row>
    <row r="19" spans="1:10">
      <c r="A19" s="307" t="s">
        <v>317</v>
      </c>
      <c r="B19" s="1088">
        <v>26181063.834121399</v>
      </c>
      <c r="C19" s="1088">
        <v>26459284.787211701</v>
      </c>
      <c r="D19" s="1088">
        <v>25568863</v>
      </c>
      <c r="E19" s="1088">
        <v>24203324.247343499</v>
      </c>
      <c r="F19" s="1089">
        <v>26470031.323020902</v>
      </c>
      <c r="G19" s="1089">
        <v>27817242</v>
      </c>
      <c r="H19" s="1089">
        <v>26977153</v>
      </c>
      <c r="I19" s="1098">
        <v>27777180</v>
      </c>
      <c r="J19" s="297"/>
    </row>
    <row r="20" spans="1:10">
      <c r="A20" s="308" t="s">
        <v>318</v>
      </c>
      <c r="B20" s="1085">
        <v>-41123.14</v>
      </c>
      <c r="C20" s="1085">
        <v>-17143.75</v>
      </c>
      <c r="D20" s="1085">
        <v>-39993</v>
      </c>
      <c r="E20" s="1085">
        <v>-50203</v>
      </c>
      <c r="F20" s="1085">
        <v>4988.79</v>
      </c>
      <c r="G20" s="1085">
        <v>51204.42</v>
      </c>
      <c r="H20" s="1085">
        <v>-7624</v>
      </c>
      <c r="I20" s="1140">
        <v>-8.2899999999999991</v>
      </c>
      <c r="J20" s="297"/>
    </row>
    <row r="21" spans="1:10">
      <c r="A21" s="1505" t="s">
        <v>319</v>
      </c>
      <c r="B21" s="1506"/>
      <c r="C21" s="1506"/>
      <c r="D21" s="1506"/>
      <c r="E21" s="1506"/>
      <c r="F21" s="1506"/>
      <c r="G21" s="1506"/>
      <c r="H21" s="1506"/>
      <c r="I21" s="1507"/>
      <c r="J21" s="297"/>
    </row>
    <row r="22" spans="1:10">
      <c r="A22" s="310" t="s">
        <v>320</v>
      </c>
      <c r="B22" s="1091">
        <v>606475</v>
      </c>
      <c r="C22" s="1091">
        <v>595954</v>
      </c>
      <c r="D22" s="1091">
        <v>601363</v>
      </c>
      <c r="E22" s="1091">
        <v>588314</v>
      </c>
      <c r="F22" s="1091">
        <v>573875</v>
      </c>
      <c r="G22" s="1091">
        <v>561046</v>
      </c>
      <c r="H22" s="1091">
        <v>532664</v>
      </c>
      <c r="I22" s="1092">
        <v>531081</v>
      </c>
      <c r="J22" s="297"/>
    </row>
    <row r="23" spans="1:10">
      <c r="A23" s="305" t="s">
        <v>321</v>
      </c>
      <c r="B23" s="307">
        <v>75.8</v>
      </c>
      <c r="C23" s="307">
        <v>76.42</v>
      </c>
      <c r="D23" s="307">
        <v>77.66</v>
      </c>
      <c r="E23" s="307">
        <v>79.09</v>
      </c>
      <c r="F23" s="307">
        <v>79.42</v>
      </c>
      <c r="G23" s="307">
        <v>79.719399999999993</v>
      </c>
      <c r="H23" s="307">
        <v>81.552199999999999</v>
      </c>
      <c r="I23" s="315">
        <v>82.41</v>
      </c>
      <c r="J23" s="297"/>
    </row>
    <row r="24" spans="1:10">
      <c r="A24" s="305" t="s">
        <v>322</v>
      </c>
      <c r="B24" s="307">
        <v>84.7</v>
      </c>
      <c r="C24" s="307">
        <v>80.58</v>
      </c>
      <c r="D24" s="307">
        <v>83.49</v>
      </c>
      <c r="E24" s="307">
        <v>82.74</v>
      </c>
      <c r="F24" s="307">
        <v>81.17</v>
      </c>
      <c r="G24" s="307">
        <v>79.712000000000003</v>
      </c>
      <c r="H24" s="307">
        <v>80.109300000000005</v>
      </c>
      <c r="I24" s="315">
        <v>82.14</v>
      </c>
      <c r="J24" s="297"/>
    </row>
    <row r="25" spans="1:10">
      <c r="A25" s="306" t="s">
        <v>323</v>
      </c>
      <c r="B25" s="308">
        <v>3.84</v>
      </c>
      <c r="C25" s="308">
        <v>3.69</v>
      </c>
      <c r="D25" s="308">
        <v>3.66</v>
      </c>
      <c r="E25" s="308">
        <v>2.88</v>
      </c>
      <c r="F25" s="308">
        <v>3.2</v>
      </c>
      <c r="G25" s="308">
        <v>2.9458000000000002</v>
      </c>
      <c r="H25" s="308">
        <v>3.02</v>
      </c>
      <c r="I25" s="317">
        <v>2.74</v>
      </c>
      <c r="J25" s="297"/>
    </row>
    <row r="26" spans="1:10">
      <c r="A26" s="1505" t="s">
        <v>324</v>
      </c>
      <c r="B26" s="1506"/>
      <c r="C26" s="1506"/>
      <c r="D26" s="1506"/>
      <c r="E26" s="1506"/>
      <c r="F26" s="1506"/>
      <c r="G26" s="1506"/>
      <c r="H26" s="1506"/>
      <c r="I26" s="1507"/>
      <c r="J26" s="297"/>
    </row>
    <row r="27" spans="1:10">
      <c r="A27" s="310" t="s">
        <v>325</v>
      </c>
      <c r="B27" s="1091">
        <v>11273</v>
      </c>
      <c r="C27" s="1091">
        <v>970</v>
      </c>
      <c r="D27" s="1091">
        <v>2270</v>
      </c>
      <c r="E27" s="1091">
        <v>4550</v>
      </c>
      <c r="F27" s="1091">
        <v>4399.93</v>
      </c>
      <c r="G27" s="1091">
        <v>6460</v>
      </c>
      <c r="H27" s="1091">
        <v>7960</v>
      </c>
      <c r="I27" s="1093">
        <v>6876.39</v>
      </c>
      <c r="J27" s="297"/>
    </row>
    <row r="28" spans="1:10">
      <c r="A28" s="305" t="s">
        <v>326</v>
      </c>
      <c r="B28" s="307">
        <v>14.55</v>
      </c>
      <c r="C28" s="307">
        <v>15.08</v>
      </c>
      <c r="D28" s="307">
        <v>16.63</v>
      </c>
      <c r="E28" s="307">
        <v>15.18</v>
      </c>
      <c r="F28" s="307">
        <v>13.93</v>
      </c>
      <c r="G28" s="307">
        <v>12.41</v>
      </c>
      <c r="H28" s="307">
        <v>10.7</v>
      </c>
      <c r="I28" s="315">
        <v>8.39</v>
      </c>
      <c r="J28" s="297"/>
    </row>
    <row r="29" spans="1:10">
      <c r="A29" s="306" t="s">
        <v>327</v>
      </c>
      <c r="B29" s="308">
        <v>6.95</v>
      </c>
      <c r="C29" s="308">
        <v>7.79</v>
      </c>
      <c r="D29" s="308">
        <v>7.04</v>
      </c>
      <c r="E29" s="308">
        <v>7.01</v>
      </c>
      <c r="F29" s="308">
        <v>6.71</v>
      </c>
      <c r="G29" s="308">
        <v>7</v>
      </c>
      <c r="H29" s="308">
        <v>7.41</v>
      </c>
      <c r="I29" s="317">
        <v>6.77</v>
      </c>
      <c r="J29" s="297"/>
    </row>
    <row r="30" spans="1:10">
      <c r="A30" s="1505" t="s">
        <v>328</v>
      </c>
      <c r="B30" s="1506"/>
      <c r="C30" s="1506"/>
      <c r="D30" s="1506"/>
      <c r="E30" s="1506"/>
      <c r="F30" s="1506"/>
      <c r="G30" s="1506"/>
      <c r="H30" s="1506"/>
      <c r="I30" s="1507"/>
      <c r="J30" s="297"/>
    </row>
    <row r="31" spans="1:10">
      <c r="A31" s="304" t="s">
        <v>329</v>
      </c>
      <c r="B31" s="304">
        <v>148.80000000000001</v>
      </c>
      <c r="C31" s="304">
        <v>134.6</v>
      </c>
      <c r="D31" s="304">
        <v>137.69999999999999</v>
      </c>
      <c r="E31" s="304">
        <v>137.9</v>
      </c>
      <c r="F31" s="304">
        <v>134.6</v>
      </c>
      <c r="G31" s="310">
        <v>131.30000000000001</v>
      </c>
      <c r="H31" s="304">
        <v>133.5</v>
      </c>
      <c r="I31" s="318" t="s">
        <v>330</v>
      </c>
      <c r="J31" s="297"/>
    </row>
    <row r="32" spans="1:10">
      <c r="A32" s="307" t="s">
        <v>331</v>
      </c>
      <c r="B32" s="307">
        <v>144.4</v>
      </c>
      <c r="C32" s="307">
        <v>116.2</v>
      </c>
      <c r="D32" s="307">
        <v>120.4</v>
      </c>
      <c r="E32" s="307">
        <v>113.4</v>
      </c>
      <c r="F32" s="307">
        <v>101.1</v>
      </c>
      <c r="G32" s="305">
        <v>99.6</v>
      </c>
      <c r="H32" s="307">
        <v>99.5</v>
      </c>
      <c r="I32" s="319" t="s">
        <v>330</v>
      </c>
      <c r="J32" s="297"/>
    </row>
    <row r="33" spans="1:10">
      <c r="A33" s="307" t="s">
        <v>332</v>
      </c>
      <c r="B33" s="307">
        <v>145.30000000000001</v>
      </c>
      <c r="C33" s="307">
        <v>131.80000000000001</v>
      </c>
      <c r="D33" s="307">
        <v>134.5</v>
      </c>
      <c r="E33" s="307">
        <v>136.30000000000001</v>
      </c>
      <c r="F33" s="307">
        <v>135.19999999999999</v>
      </c>
      <c r="G33" s="305">
        <v>131</v>
      </c>
      <c r="H33" s="307">
        <v>134.30000000000001</v>
      </c>
      <c r="I33" s="319" t="s">
        <v>330</v>
      </c>
      <c r="J33" s="297"/>
    </row>
    <row r="34" spans="1:10">
      <c r="A34" s="308" t="s">
        <v>333</v>
      </c>
      <c r="B34" s="308">
        <v>191</v>
      </c>
      <c r="C34" s="308">
        <v>194.5</v>
      </c>
      <c r="D34" s="308">
        <v>199.9</v>
      </c>
      <c r="E34" s="308">
        <v>196.9</v>
      </c>
      <c r="F34" s="308">
        <v>188.9</v>
      </c>
      <c r="G34" s="306">
        <v>191.3</v>
      </c>
      <c r="H34" s="308">
        <v>187.4</v>
      </c>
      <c r="I34" s="320" t="s">
        <v>330</v>
      </c>
      <c r="J34" s="297"/>
    </row>
    <row r="35" spans="1:10">
      <c r="A35" s="1505" t="s">
        <v>334</v>
      </c>
      <c r="B35" s="1506"/>
      <c r="C35" s="1506"/>
      <c r="D35" s="1506"/>
      <c r="E35" s="1506"/>
      <c r="F35" s="1506"/>
      <c r="G35" s="1506"/>
      <c r="H35" s="1506"/>
      <c r="I35" s="1507"/>
      <c r="J35" s="297"/>
    </row>
    <row r="36" spans="1:10">
      <c r="A36" s="304" t="s">
        <v>335</v>
      </c>
      <c r="B36" s="1091">
        <v>42224</v>
      </c>
      <c r="C36" s="1091">
        <v>39784</v>
      </c>
      <c r="D36" s="1091">
        <v>62210</v>
      </c>
      <c r="E36" s="1091">
        <v>64910</v>
      </c>
      <c r="F36" s="1091">
        <v>61180</v>
      </c>
      <c r="G36" s="1094">
        <v>57470</v>
      </c>
      <c r="H36" s="1095">
        <v>61100</v>
      </c>
      <c r="I36" s="1093">
        <v>35727.730000000003</v>
      </c>
      <c r="J36" s="297"/>
    </row>
    <row r="37" spans="1:10">
      <c r="A37" s="307" t="s">
        <v>336</v>
      </c>
      <c r="B37" s="1084">
        <v>60739</v>
      </c>
      <c r="C37" s="1084">
        <v>60187</v>
      </c>
      <c r="D37" s="1084">
        <v>77650</v>
      </c>
      <c r="E37" s="1084">
        <v>82420</v>
      </c>
      <c r="F37" s="1084">
        <v>82220</v>
      </c>
      <c r="G37" s="1096">
        <v>75840</v>
      </c>
      <c r="H37" s="1097">
        <v>76260</v>
      </c>
      <c r="I37" s="1098">
        <v>53638.25</v>
      </c>
      <c r="J37" s="297"/>
    </row>
    <row r="38" spans="1:10">
      <c r="A38" s="308" t="s">
        <v>337</v>
      </c>
      <c r="B38" s="1085">
        <v>-18515</v>
      </c>
      <c r="C38" s="1085">
        <v>-20403</v>
      </c>
      <c r="D38" s="1085">
        <v>-15440</v>
      </c>
      <c r="E38" s="1085">
        <v>-17510</v>
      </c>
      <c r="F38" s="1085">
        <v>-21040</v>
      </c>
      <c r="G38" s="1099">
        <v>-18370</v>
      </c>
      <c r="H38" s="1100">
        <v>-15160</v>
      </c>
      <c r="I38" s="1101">
        <f>I36-I37</f>
        <v>-17910.519999999997</v>
      </c>
      <c r="J38" s="297"/>
    </row>
    <row r="39" spans="1:10">
      <c r="A39" s="295" t="s">
        <v>338</v>
      </c>
      <c r="B39" s="295"/>
      <c r="C39" s="295"/>
      <c r="D39" s="295"/>
      <c r="E39" s="298"/>
      <c r="F39" s="298"/>
      <c r="G39" s="297"/>
      <c r="H39" s="297"/>
      <c r="I39" s="297"/>
      <c r="J39" s="297"/>
    </row>
    <row r="40" spans="1:10">
      <c r="A40" s="296" t="s">
        <v>339</v>
      </c>
      <c r="B40" s="294"/>
      <c r="C40" s="294"/>
      <c r="D40" s="294"/>
      <c r="E40" s="298"/>
      <c r="F40" s="298"/>
      <c r="G40" s="297"/>
      <c r="H40" s="297"/>
      <c r="I40" s="297"/>
      <c r="J40" s="297"/>
    </row>
    <row r="41" spans="1:10">
      <c r="A41" s="296" t="s">
        <v>340</v>
      </c>
      <c r="B41" s="294"/>
      <c r="C41" s="294"/>
      <c r="D41" s="294"/>
      <c r="E41" s="298"/>
      <c r="F41" s="298"/>
      <c r="G41" s="297"/>
      <c r="H41" s="297"/>
      <c r="I41" s="297"/>
      <c r="J41" s="297"/>
    </row>
    <row r="42" spans="1:10">
      <c r="A42" s="296" t="s">
        <v>341</v>
      </c>
      <c r="B42" s="294"/>
      <c r="C42" s="294"/>
      <c r="D42" s="294"/>
      <c r="E42" s="298"/>
      <c r="F42" s="294"/>
      <c r="G42" s="297"/>
      <c r="H42" s="297"/>
      <c r="I42" s="297"/>
      <c r="J42" s="297"/>
    </row>
    <row r="43" spans="1:10">
      <c r="A43" s="296" t="s">
        <v>342</v>
      </c>
      <c r="B43" s="294"/>
      <c r="C43" s="294"/>
      <c r="D43" s="294"/>
      <c r="E43" s="294"/>
      <c r="F43" s="294"/>
      <c r="G43" s="297"/>
      <c r="H43" s="297"/>
      <c r="I43" s="297"/>
      <c r="J43" s="297"/>
    </row>
  </sheetData>
  <mergeCells count="6">
    <mergeCell ref="A35:I35"/>
    <mergeCell ref="A11:I11"/>
    <mergeCell ref="A16:I16"/>
    <mergeCell ref="A21:I21"/>
    <mergeCell ref="A26:I26"/>
    <mergeCell ref="A30:I30"/>
  </mergeCells>
  <hyperlinks>
    <hyperlink ref="A13" location="_edn3" display="_edn3"/>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activeCell="H11" sqref="H11"/>
    </sheetView>
  </sheetViews>
  <sheetFormatPr defaultRowHeight="15"/>
  <cols>
    <col min="1" max="1" width="28.5703125" customWidth="1"/>
    <col min="2" max="2" width="12" customWidth="1"/>
    <col min="3" max="3" width="11.28515625" customWidth="1"/>
    <col min="4" max="4" width="9.5703125" customWidth="1"/>
    <col min="5" max="5" width="11.140625" customWidth="1"/>
    <col min="6" max="6" width="11" customWidth="1"/>
    <col min="7" max="7" width="12" customWidth="1"/>
    <col min="10" max="10" width="28.85546875" bestFit="1" customWidth="1"/>
  </cols>
  <sheetData>
    <row r="1" spans="1:11" ht="15.75">
      <c r="A1" s="1226" t="s">
        <v>29</v>
      </c>
      <c r="B1" s="1226"/>
      <c r="C1" s="1226"/>
      <c r="D1" s="1226"/>
      <c r="E1" s="1226"/>
      <c r="F1" s="1226"/>
      <c r="G1" s="1226"/>
    </row>
    <row r="2" spans="1:11">
      <c r="A2" s="1228" t="s">
        <v>30</v>
      </c>
      <c r="B2" s="1228" t="s">
        <v>0</v>
      </c>
      <c r="C2" s="1228"/>
      <c r="D2" s="1228" t="s">
        <v>1</v>
      </c>
      <c r="E2" s="1228"/>
      <c r="F2" s="1229">
        <v>44835</v>
      </c>
      <c r="G2" s="1229"/>
      <c r="H2" s="82"/>
    </row>
    <row r="3" spans="1:11" ht="30">
      <c r="A3" s="1228"/>
      <c r="B3" s="61" t="s">
        <v>31</v>
      </c>
      <c r="C3" s="61" t="s">
        <v>32</v>
      </c>
      <c r="D3" s="211" t="s">
        <v>31</v>
      </c>
      <c r="E3" s="211" t="s">
        <v>32</v>
      </c>
      <c r="F3" s="211" t="s">
        <v>31</v>
      </c>
      <c r="G3" s="211" t="s">
        <v>32</v>
      </c>
      <c r="H3" s="82"/>
    </row>
    <row r="4" spans="1:11">
      <c r="A4" s="68" t="s">
        <v>33</v>
      </c>
      <c r="B4" s="62">
        <v>0</v>
      </c>
      <c r="C4" s="63">
        <v>0</v>
      </c>
      <c r="D4" s="226">
        <v>0</v>
      </c>
      <c r="E4" s="226">
        <v>0</v>
      </c>
      <c r="F4" s="226">
        <v>0</v>
      </c>
      <c r="G4" s="226">
        <v>0</v>
      </c>
      <c r="H4" s="82"/>
      <c r="J4" s="183"/>
      <c r="K4" s="183"/>
    </row>
    <row r="5" spans="1:11">
      <c r="A5" s="68" t="s">
        <v>34</v>
      </c>
      <c r="B5" s="62">
        <v>4</v>
      </c>
      <c r="C5" s="63">
        <v>6325.62</v>
      </c>
      <c r="D5" s="226">
        <v>0</v>
      </c>
      <c r="E5" s="226">
        <v>0</v>
      </c>
      <c r="F5" s="226">
        <v>0</v>
      </c>
      <c r="G5" s="226">
        <v>0</v>
      </c>
      <c r="H5" s="82"/>
      <c r="J5" s="183"/>
      <c r="K5" s="183"/>
    </row>
    <row r="6" spans="1:11">
      <c r="A6" s="68" t="s">
        <v>57</v>
      </c>
      <c r="B6" s="62">
        <v>1</v>
      </c>
      <c r="C6" s="63">
        <v>1200.29</v>
      </c>
      <c r="D6" s="243">
        <v>3</v>
      </c>
      <c r="E6" s="248">
        <v>865.38</v>
      </c>
      <c r="F6" s="226">
        <v>0</v>
      </c>
      <c r="G6" s="226">
        <v>0</v>
      </c>
      <c r="H6" s="82"/>
      <c r="J6" s="183"/>
      <c r="K6" s="183"/>
    </row>
    <row r="7" spans="1:11">
      <c r="A7" s="68" t="s">
        <v>35</v>
      </c>
      <c r="B7" s="62">
        <v>13</v>
      </c>
      <c r="C7" s="63">
        <v>8199.94</v>
      </c>
      <c r="D7" s="244">
        <v>10</v>
      </c>
      <c r="E7" s="96">
        <v>402.38580000000002</v>
      </c>
      <c r="F7" s="226">
        <v>0</v>
      </c>
      <c r="G7" s="226">
        <v>0</v>
      </c>
      <c r="H7" s="82"/>
      <c r="J7" s="183"/>
      <c r="K7" s="183"/>
    </row>
    <row r="8" spans="1:11">
      <c r="A8" s="68" t="s">
        <v>36</v>
      </c>
      <c r="B8" s="62">
        <v>7</v>
      </c>
      <c r="C8" s="63">
        <v>6461.14147856</v>
      </c>
      <c r="D8" s="244">
        <v>5</v>
      </c>
      <c r="E8" s="96">
        <v>2420.2413199999996</v>
      </c>
      <c r="F8" s="226">
        <v>0</v>
      </c>
      <c r="G8" s="226">
        <v>0</v>
      </c>
      <c r="H8" s="82"/>
      <c r="J8" s="183"/>
      <c r="K8" s="183"/>
    </row>
    <row r="9" spans="1:11">
      <c r="A9" s="68" t="s">
        <v>37</v>
      </c>
      <c r="B9" s="62">
        <v>2</v>
      </c>
      <c r="C9" s="63">
        <v>1101.1199999999999</v>
      </c>
      <c r="D9" s="244">
        <v>2</v>
      </c>
      <c r="E9" s="249">
        <v>8.6999999999999993</v>
      </c>
      <c r="F9" s="226">
        <v>0</v>
      </c>
      <c r="G9" s="226">
        <v>0</v>
      </c>
      <c r="H9" s="82"/>
      <c r="J9" s="183"/>
      <c r="K9" s="183"/>
    </row>
    <row r="10" spans="1:11" ht="14.25" customHeight="1">
      <c r="A10" s="68" t="s">
        <v>38</v>
      </c>
      <c r="B10" s="62">
        <v>5</v>
      </c>
      <c r="C10" s="63">
        <v>52.611404999999998</v>
      </c>
      <c r="D10" s="244">
        <v>6</v>
      </c>
      <c r="E10" s="96">
        <v>933.99006429999997</v>
      </c>
      <c r="F10" s="250">
        <v>2</v>
      </c>
      <c r="G10" s="96">
        <v>30.48</v>
      </c>
      <c r="H10" s="82"/>
      <c r="J10" s="183"/>
      <c r="K10" s="183"/>
    </row>
    <row r="11" spans="1:11">
      <c r="A11" s="68" t="s">
        <v>39</v>
      </c>
      <c r="B11" s="62">
        <v>4</v>
      </c>
      <c r="C11" s="63">
        <v>649.62</v>
      </c>
      <c r="D11" s="244">
        <v>7</v>
      </c>
      <c r="E11" s="96">
        <v>819.23763500000007</v>
      </c>
      <c r="F11" s="226">
        <v>0</v>
      </c>
      <c r="G11" s="226">
        <v>0</v>
      </c>
      <c r="H11" s="82"/>
      <c r="J11" s="183"/>
      <c r="K11" s="183"/>
    </row>
    <row r="12" spans="1:11">
      <c r="A12" s="68" t="s">
        <v>40</v>
      </c>
      <c r="B12" s="62">
        <v>0</v>
      </c>
      <c r="C12" s="63">
        <v>0</v>
      </c>
      <c r="D12" s="244">
        <v>1</v>
      </c>
      <c r="E12" s="249">
        <v>29.1</v>
      </c>
      <c r="F12" s="226">
        <v>1</v>
      </c>
      <c r="G12" s="226">
        <v>29.1</v>
      </c>
      <c r="H12" s="82"/>
      <c r="J12" s="183"/>
      <c r="K12" s="183"/>
    </row>
    <row r="13" spans="1:11">
      <c r="A13" s="68" t="s">
        <v>41</v>
      </c>
      <c r="B13" s="62">
        <v>5</v>
      </c>
      <c r="C13" s="63">
        <v>3531.69</v>
      </c>
      <c r="D13" s="244">
        <v>4</v>
      </c>
      <c r="E13" s="96">
        <v>1041.7711968000001</v>
      </c>
      <c r="F13" s="226">
        <v>0</v>
      </c>
      <c r="G13" s="226">
        <v>0</v>
      </c>
      <c r="H13" s="82"/>
      <c r="J13" s="183"/>
      <c r="K13" s="183"/>
    </row>
    <row r="14" spans="1:11">
      <c r="A14" s="68" t="s">
        <v>42</v>
      </c>
      <c r="B14" s="62">
        <v>9</v>
      </c>
      <c r="C14" s="63">
        <v>4106.1099999999997</v>
      </c>
      <c r="D14" s="242">
        <v>6</v>
      </c>
      <c r="E14" s="251">
        <v>168.5668</v>
      </c>
      <c r="F14" s="226">
        <v>0</v>
      </c>
      <c r="G14" s="226">
        <v>0</v>
      </c>
      <c r="H14" s="82"/>
      <c r="J14" s="183"/>
      <c r="K14" s="183"/>
    </row>
    <row r="15" spans="1:11">
      <c r="A15" s="68" t="s">
        <v>43</v>
      </c>
      <c r="B15" s="62">
        <v>20</v>
      </c>
      <c r="C15" s="63">
        <v>10589.79</v>
      </c>
      <c r="D15" s="244">
        <v>9</v>
      </c>
      <c r="E15" s="96">
        <v>1857.1873203999996</v>
      </c>
      <c r="F15" s="226">
        <v>2</v>
      </c>
      <c r="G15" s="226">
        <v>92.21</v>
      </c>
      <c r="H15" s="82"/>
      <c r="J15" s="183"/>
      <c r="K15" s="183"/>
    </row>
    <row r="16" spans="1:11">
      <c r="A16" s="68" t="s">
        <v>44</v>
      </c>
      <c r="B16" s="62">
        <v>5</v>
      </c>
      <c r="C16" s="63">
        <v>4304.24</v>
      </c>
      <c r="D16" s="244">
        <v>1</v>
      </c>
      <c r="E16" s="249">
        <v>9</v>
      </c>
      <c r="F16" s="226">
        <v>0</v>
      </c>
      <c r="G16" s="226">
        <v>0</v>
      </c>
      <c r="H16" s="82"/>
      <c r="J16" s="183"/>
      <c r="K16" s="183"/>
    </row>
    <row r="17" spans="1:11">
      <c r="A17" s="68" t="s">
        <v>45</v>
      </c>
      <c r="B17" s="62">
        <v>13</v>
      </c>
      <c r="C17" s="63">
        <v>3794.2000000000003</v>
      </c>
      <c r="D17" s="244">
        <v>7</v>
      </c>
      <c r="E17" s="96">
        <v>832.496264</v>
      </c>
      <c r="F17" s="226">
        <v>1</v>
      </c>
      <c r="G17" s="226">
        <v>14.04</v>
      </c>
      <c r="H17" s="82"/>
      <c r="J17" s="183"/>
      <c r="K17" s="183"/>
    </row>
    <row r="18" spans="1:11">
      <c r="A18" s="68" t="s">
        <v>46</v>
      </c>
      <c r="B18" s="62">
        <v>60</v>
      </c>
      <c r="C18" s="63">
        <v>52314.617332959999</v>
      </c>
      <c r="D18" s="244">
        <v>52</v>
      </c>
      <c r="E18" s="96">
        <v>9702.0541498999974</v>
      </c>
      <c r="F18" s="226">
        <v>18</v>
      </c>
      <c r="G18" s="226">
        <v>1227.01</v>
      </c>
      <c r="H18" s="82"/>
      <c r="J18" s="183"/>
      <c r="K18" s="183"/>
    </row>
    <row r="19" spans="1:11">
      <c r="A19" s="68" t="s">
        <v>47</v>
      </c>
      <c r="B19" s="62">
        <v>1</v>
      </c>
      <c r="C19" s="63">
        <v>962.33</v>
      </c>
      <c r="D19" s="226">
        <v>0</v>
      </c>
      <c r="E19" s="226">
        <v>0</v>
      </c>
      <c r="F19" s="226">
        <v>0</v>
      </c>
      <c r="G19" s="226">
        <v>0</v>
      </c>
      <c r="H19" s="82"/>
      <c r="J19" s="183"/>
      <c r="K19" s="183"/>
    </row>
    <row r="20" spans="1:11">
      <c r="A20" s="68" t="s">
        <v>48</v>
      </c>
      <c r="B20" s="62">
        <v>2</v>
      </c>
      <c r="C20" s="63">
        <v>21276.00389</v>
      </c>
      <c r="D20" s="244">
        <v>1</v>
      </c>
      <c r="E20" s="249">
        <v>26.02</v>
      </c>
      <c r="F20" s="226">
        <v>1</v>
      </c>
      <c r="G20" s="226">
        <v>26.02</v>
      </c>
      <c r="H20" s="82"/>
      <c r="J20" s="183"/>
      <c r="K20" s="183"/>
    </row>
    <row r="21" spans="1:11">
      <c r="A21" s="68" t="s">
        <v>49</v>
      </c>
      <c r="B21" s="62">
        <v>7</v>
      </c>
      <c r="C21" s="63">
        <v>4358.67</v>
      </c>
      <c r="D21" s="244">
        <v>5</v>
      </c>
      <c r="E21" s="96">
        <v>113.33743699999998</v>
      </c>
      <c r="F21" s="226">
        <v>0</v>
      </c>
      <c r="G21" s="226">
        <v>0</v>
      </c>
      <c r="H21" s="82"/>
      <c r="J21" s="183"/>
      <c r="K21" s="183"/>
    </row>
    <row r="22" spans="1:11">
      <c r="A22" s="68" t="s">
        <v>50</v>
      </c>
      <c r="B22" s="62">
        <v>2</v>
      </c>
      <c r="C22" s="63">
        <v>16.510000000000002</v>
      </c>
      <c r="D22" s="244">
        <v>1</v>
      </c>
      <c r="E22" s="96">
        <v>11.4</v>
      </c>
      <c r="F22" s="226">
        <v>0</v>
      </c>
      <c r="G22" s="226">
        <v>0</v>
      </c>
      <c r="H22" s="82"/>
      <c r="J22" s="183"/>
      <c r="K22" s="183"/>
    </row>
    <row r="23" spans="1:11">
      <c r="A23" s="68" t="s">
        <v>51</v>
      </c>
      <c r="B23" s="62">
        <v>0</v>
      </c>
      <c r="C23" s="63">
        <v>0</v>
      </c>
      <c r="D23" s="244">
        <v>1</v>
      </c>
      <c r="E23" s="96">
        <v>3.996</v>
      </c>
      <c r="F23" s="226">
        <v>0</v>
      </c>
      <c r="G23" s="226">
        <v>0</v>
      </c>
      <c r="H23" s="82"/>
      <c r="J23" s="183"/>
      <c r="K23" s="183"/>
    </row>
    <row r="24" spans="1:11">
      <c r="A24" s="68" t="s">
        <v>52</v>
      </c>
      <c r="B24" s="62">
        <v>1</v>
      </c>
      <c r="C24" s="63">
        <v>12.15</v>
      </c>
      <c r="D24" s="226">
        <v>0</v>
      </c>
      <c r="E24" s="226">
        <v>0</v>
      </c>
      <c r="F24" s="226">
        <v>0</v>
      </c>
      <c r="G24" s="226">
        <v>0</v>
      </c>
      <c r="H24" s="82"/>
      <c r="J24" s="183"/>
      <c r="K24" s="183"/>
    </row>
    <row r="25" spans="1:11">
      <c r="A25" s="68" t="s">
        <v>53</v>
      </c>
      <c r="B25" s="62">
        <v>2</v>
      </c>
      <c r="C25" s="63">
        <v>3618.9</v>
      </c>
      <c r="D25" s="246">
        <v>1</v>
      </c>
      <c r="E25" s="248">
        <v>4300</v>
      </c>
      <c r="F25" s="226">
        <v>0</v>
      </c>
      <c r="G25" s="226">
        <v>0</v>
      </c>
      <c r="H25" s="82"/>
      <c r="J25" s="183"/>
      <c r="K25" s="183"/>
    </row>
    <row r="26" spans="1:11">
      <c r="A26" s="69" t="s">
        <v>54</v>
      </c>
      <c r="B26" s="62">
        <v>1</v>
      </c>
      <c r="C26" s="63">
        <v>6018.68</v>
      </c>
      <c r="D26" s="245">
        <v>1</v>
      </c>
      <c r="E26" s="96">
        <v>20557.23</v>
      </c>
      <c r="F26" s="226">
        <v>0</v>
      </c>
      <c r="G26" s="226">
        <v>0</v>
      </c>
      <c r="H26" s="82"/>
      <c r="J26" s="183"/>
      <c r="K26" s="183"/>
    </row>
    <row r="27" spans="1:11">
      <c r="A27" s="64" t="s">
        <v>12</v>
      </c>
      <c r="B27" s="65">
        <v>164</v>
      </c>
      <c r="C27" s="65">
        <v>138894.23410651999</v>
      </c>
      <c r="D27" s="247">
        <f>SUM(D4:D26)</f>
        <v>123</v>
      </c>
      <c r="E27" s="252">
        <f>SUM(E4:E26)</f>
        <v>44102.093987399996</v>
      </c>
      <c r="F27" s="241">
        <f>SUM(F4:F26)</f>
        <v>25</v>
      </c>
      <c r="G27" s="241">
        <f>SUM(G4:G26)</f>
        <v>1418.86</v>
      </c>
      <c r="H27" s="82"/>
      <c r="J27" s="183"/>
      <c r="K27" s="183"/>
    </row>
    <row r="28" spans="1:11" ht="15.75">
      <c r="A28" s="1227" t="s">
        <v>55</v>
      </c>
      <c r="B28" s="1227"/>
      <c r="C28" s="1227"/>
      <c r="D28" s="1227"/>
      <c r="E28" s="1227"/>
      <c r="F28" s="1227"/>
      <c r="G28" s="1227"/>
    </row>
    <row r="29" spans="1:11" ht="15.75">
      <c r="A29" s="1226" t="s">
        <v>239</v>
      </c>
      <c r="B29" s="1226"/>
      <c r="C29" s="67"/>
      <c r="D29" s="67"/>
      <c r="E29" s="67"/>
      <c r="F29" s="67"/>
      <c r="G29" s="67"/>
    </row>
    <row r="30" spans="1:11" ht="15.75">
      <c r="A30" s="66" t="s">
        <v>56</v>
      </c>
      <c r="B30" s="66"/>
      <c r="C30" s="66"/>
      <c r="D30" s="66"/>
      <c r="E30" s="66"/>
      <c r="F30" s="66"/>
      <c r="G30" s="66"/>
    </row>
  </sheetData>
  <mergeCells count="7">
    <mergeCell ref="A29:B29"/>
    <mergeCell ref="A28:G28"/>
    <mergeCell ref="A1:G1"/>
    <mergeCell ref="A2:A3"/>
    <mergeCell ref="B2:C2"/>
    <mergeCell ref="D2:E2"/>
    <mergeCell ref="F2:G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zoomScaleNormal="100" workbookViewId="0">
      <selection activeCell="U5" sqref="U5:AC13"/>
    </sheetView>
  </sheetViews>
  <sheetFormatPr defaultRowHeight="15"/>
  <sheetData>
    <row r="1" spans="1:30">
      <c r="A1" s="1230" t="s">
        <v>58</v>
      </c>
      <c r="B1" s="1230"/>
      <c r="C1" s="1230"/>
      <c r="D1" s="1230"/>
      <c r="E1" s="1230"/>
      <c r="F1" s="1230"/>
      <c r="G1" s="1230"/>
      <c r="H1" s="1230"/>
      <c r="I1" s="1230"/>
      <c r="J1" s="1230"/>
      <c r="K1" s="1230"/>
      <c r="L1" s="1230"/>
      <c r="M1" s="70"/>
      <c r="N1" s="70"/>
      <c r="O1" s="70"/>
      <c r="P1" s="70"/>
      <c r="Q1" s="70"/>
      <c r="R1" s="70"/>
      <c r="S1" s="70"/>
    </row>
    <row r="2" spans="1:30">
      <c r="A2" s="1185" t="s">
        <v>59</v>
      </c>
      <c r="B2" s="1232" t="s">
        <v>12</v>
      </c>
      <c r="C2" s="1233"/>
      <c r="D2" s="1236" t="s">
        <v>60</v>
      </c>
      <c r="E2" s="1237"/>
      <c r="F2" s="1237"/>
      <c r="G2" s="1238"/>
      <c r="H2" s="1236" t="s">
        <v>61</v>
      </c>
      <c r="I2" s="1237"/>
      <c r="J2" s="1237"/>
      <c r="K2" s="1237"/>
      <c r="L2" s="1237"/>
      <c r="M2" s="1237"/>
      <c r="N2" s="1237"/>
      <c r="O2" s="1237"/>
      <c r="P2" s="1237"/>
      <c r="Q2" s="1237"/>
      <c r="R2" s="1237"/>
      <c r="S2" s="1238"/>
    </row>
    <row r="3" spans="1:30">
      <c r="A3" s="1231"/>
      <c r="B3" s="1234"/>
      <c r="C3" s="1235"/>
      <c r="D3" s="1236" t="s">
        <v>62</v>
      </c>
      <c r="E3" s="1238"/>
      <c r="F3" s="1236" t="s">
        <v>63</v>
      </c>
      <c r="G3" s="1238"/>
      <c r="H3" s="1236" t="s">
        <v>64</v>
      </c>
      <c r="I3" s="1238"/>
      <c r="J3" s="1236" t="s">
        <v>65</v>
      </c>
      <c r="K3" s="1238"/>
      <c r="L3" s="1236" t="s">
        <v>66</v>
      </c>
      <c r="M3" s="1238"/>
      <c r="N3" s="1236" t="s">
        <v>67</v>
      </c>
      <c r="O3" s="1238"/>
      <c r="P3" s="1236" t="s">
        <v>68</v>
      </c>
      <c r="Q3" s="1238"/>
      <c r="R3" s="1236" t="s">
        <v>69</v>
      </c>
      <c r="S3" s="1238"/>
    </row>
    <row r="4" spans="1:30" ht="45">
      <c r="A4" s="1231"/>
      <c r="B4" s="71" t="s">
        <v>31</v>
      </c>
      <c r="C4" s="71" t="s">
        <v>32</v>
      </c>
      <c r="D4" s="71" t="s">
        <v>31</v>
      </c>
      <c r="E4" s="71" t="s">
        <v>32</v>
      </c>
      <c r="F4" s="71" t="s">
        <v>31</v>
      </c>
      <c r="G4" s="71" t="s">
        <v>32</v>
      </c>
      <c r="H4" s="71" t="s">
        <v>31</v>
      </c>
      <c r="I4" s="71" t="s">
        <v>32</v>
      </c>
      <c r="J4" s="71" t="s">
        <v>31</v>
      </c>
      <c r="K4" s="71" t="s">
        <v>32</v>
      </c>
      <c r="L4" s="71" t="s">
        <v>31</v>
      </c>
      <c r="M4" s="71" t="s">
        <v>32</v>
      </c>
      <c r="N4" s="71" t="s">
        <v>31</v>
      </c>
      <c r="O4" s="71" t="s">
        <v>32</v>
      </c>
      <c r="P4" s="71" t="s">
        <v>31</v>
      </c>
      <c r="Q4" s="71" t="s">
        <v>32</v>
      </c>
      <c r="R4" s="71" t="s">
        <v>31</v>
      </c>
      <c r="S4" s="71" t="s">
        <v>32</v>
      </c>
    </row>
    <row r="5" spans="1:30">
      <c r="A5" s="72" t="s">
        <v>0</v>
      </c>
      <c r="B5" s="73">
        <v>164</v>
      </c>
      <c r="C5" s="74">
        <v>138894.238535515</v>
      </c>
      <c r="D5" s="73">
        <v>164</v>
      </c>
      <c r="E5" s="74">
        <v>138894.238535515</v>
      </c>
      <c r="F5" s="73">
        <v>0</v>
      </c>
      <c r="G5" s="74">
        <v>0</v>
      </c>
      <c r="H5" s="73">
        <v>34</v>
      </c>
      <c r="I5" s="74">
        <v>65789.156822244986</v>
      </c>
      <c r="J5" s="73">
        <v>13</v>
      </c>
      <c r="K5" s="74">
        <v>6397.5824789000008</v>
      </c>
      <c r="L5" s="73">
        <v>82</v>
      </c>
      <c r="M5" s="74">
        <v>41864.389565000005</v>
      </c>
      <c r="N5" s="73">
        <v>33</v>
      </c>
      <c r="O5" s="74">
        <v>24804.894336000001</v>
      </c>
      <c r="P5" s="75">
        <v>2</v>
      </c>
      <c r="Q5" s="74">
        <v>38.213999999999999</v>
      </c>
      <c r="R5" s="76">
        <v>0</v>
      </c>
      <c r="S5" s="76">
        <v>0</v>
      </c>
      <c r="U5" s="95"/>
      <c r="V5" s="95"/>
      <c r="W5" s="95"/>
      <c r="X5" s="95"/>
      <c r="Y5" s="121"/>
      <c r="Z5" s="95"/>
      <c r="AA5" s="95"/>
      <c r="AB5" s="95"/>
      <c r="AC5" s="95"/>
      <c r="AD5" s="95"/>
    </row>
    <row r="6" spans="1:30">
      <c r="A6" s="77" t="s">
        <v>1</v>
      </c>
      <c r="B6" s="78">
        <f>SUM(B7:B13)</f>
        <v>123</v>
      </c>
      <c r="C6" s="78">
        <f t="shared" ref="C6:S6" si="0">SUM(C7:C13)</f>
        <v>44102.089425099999</v>
      </c>
      <c r="D6" s="78">
        <f t="shared" si="0"/>
        <v>122</v>
      </c>
      <c r="E6" s="78">
        <f t="shared" si="0"/>
        <v>23544.878421899997</v>
      </c>
      <c r="F6" s="78">
        <f t="shared" si="0"/>
        <v>1</v>
      </c>
      <c r="G6" s="78">
        <f t="shared" si="0"/>
        <v>20557.23</v>
      </c>
      <c r="H6" s="78">
        <f t="shared" si="0"/>
        <v>18</v>
      </c>
      <c r="I6" s="78">
        <f t="shared" si="0"/>
        <v>7967.0199999999995</v>
      </c>
      <c r="J6" s="78">
        <f t="shared" si="0"/>
        <v>8</v>
      </c>
      <c r="K6" s="78">
        <f t="shared" si="0"/>
        <v>1647.5140000000001</v>
      </c>
      <c r="L6" s="78">
        <f t="shared" si="0"/>
        <v>73</v>
      </c>
      <c r="M6" s="78">
        <f t="shared" si="0"/>
        <v>30165.957635700001</v>
      </c>
      <c r="N6" s="78">
        <f t="shared" si="0"/>
        <v>18</v>
      </c>
      <c r="O6" s="78">
        <f t="shared" si="0"/>
        <v>2578.7230069999996</v>
      </c>
      <c r="P6" s="78">
        <f t="shared" si="0"/>
        <v>6</v>
      </c>
      <c r="Q6" s="78">
        <f t="shared" si="0"/>
        <v>1742.87</v>
      </c>
      <c r="R6" s="78">
        <f t="shared" si="0"/>
        <v>0</v>
      </c>
      <c r="S6" s="78">
        <f t="shared" si="0"/>
        <v>0</v>
      </c>
      <c r="U6" s="95"/>
      <c r="V6" s="95"/>
      <c r="W6" s="95"/>
      <c r="X6" s="95"/>
      <c r="Y6" s="121"/>
      <c r="Z6" s="95"/>
      <c r="AA6" s="95"/>
      <c r="AB6" s="95"/>
      <c r="AC6" s="95"/>
    </row>
    <row r="7" spans="1:30">
      <c r="A7" s="79">
        <v>44652</v>
      </c>
      <c r="B7" s="80">
        <v>15</v>
      </c>
      <c r="C7" s="81">
        <v>4957.42</v>
      </c>
      <c r="D7" s="80">
        <v>15</v>
      </c>
      <c r="E7" s="81">
        <v>4957.42</v>
      </c>
      <c r="F7" s="80">
        <v>0</v>
      </c>
      <c r="G7" s="80">
        <v>0</v>
      </c>
      <c r="H7" s="80">
        <v>3</v>
      </c>
      <c r="I7" s="81">
        <v>136.78</v>
      </c>
      <c r="J7" s="80">
        <v>1</v>
      </c>
      <c r="K7" s="81">
        <v>60</v>
      </c>
      <c r="L7" s="80">
        <v>7</v>
      </c>
      <c r="M7" s="81">
        <v>4408.03</v>
      </c>
      <c r="N7" s="80">
        <v>2</v>
      </c>
      <c r="O7" s="81">
        <v>211.49</v>
      </c>
      <c r="P7" s="80">
        <v>2</v>
      </c>
      <c r="Q7" s="81">
        <v>141.12</v>
      </c>
      <c r="R7" s="76">
        <v>0</v>
      </c>
      <c r="S7" s="76">
        <v>0</v>
      </c>
      <c r="U7" s="95"/>
      <c r="V7" s="95"/>
      <c r="W7" s="95"/>
      <c r="X7" s="95"/>
      <c r="Y7" s="121"/>
      <c r="Z7" s="95"/>
      <c r="AA7" s="95"/>
      <c r="AB7" s="95"/>
      <c r="AC7" s="95"/>
    </row>
    <row r="8" spans="1:30">
      <c r="A8" s="79">
        <v>44682</v>
      </c>
      <c r="B8" s="80">
        <v>19</v>
      </c>
      <c r="C8" s="81">
        <v>32319.129999999997</v>
      </c>
      <c r="D8" s="80">
        <v>18</v>
      </c>
      <c r="E8" s="81">
        <v>11761.9</v>
      </c>
      <c r="F8" s="80">
        <v>1</v>
      </c>
      <c r="G8" s="81">
        <v>20557.23</v>
      </c>
      <c r="H8" s="80">
        <v>3</v>
      </c>
      <c r="I8" s="81">
        <v>7036.86</v>
      </c>
      <c r="J8" s="80">
        <v>1</v>
      </c>
      <c r="K8" s="81">
        <v>1501.73</v>
      </c>
      <c r="L8" s="80">
        <v>11</v>
      </c>
      <c r="M8" s="81">
        <v>22060.5364606</v>
      </c>
      <c r="N8" s="80">
        <v>3</v>
      </c>
      <c r="O8" s="81">
        <v>139.15132</v>
      </c>
      <c r="P8" s="80">
        <v>1</v>
      </c>
      <c r="Q8" s="81">
        <v>1580.85</v>
      </c>
      <c r="R8" s="76">
        <v>0</v>
      </c>
      <c r="S8" s="76">
        <v>0</v>
      </c>
      <c r="U8" s="95"/>
      <c r="V8" s="95"/>
      <c r="W8" s="95"/>
      <c r="X8" s="95"/>
      <c r="Y8" s="121"/>
      <c r="Z8" s="95"/>
      <c r="AA8" s="95"/>
      <c r="AB8" s="95"/>
      <c r="AC8" s="95"/>
    </row>
    <row r="9" spans="1:30">
      <c r="A9" s="79">
        <v>44713</v>
      </c>
      <c r="B9" s="80">
        <v>12</v>
      </c>
      <c r="C9" s="81">
        <v>1468.84</v>
      </c>
      <c r="D9" s="80">
        <v>12</v>
      </c>
      <c r="E9" s="81">
        <v>1468.84</v>
      </c>
      <c r="F9" s="80">
        <v>0</v>
      </c>
      <c r="G9" s="80">
        <v>0</v>
      </c>
      <c r="H9" s="80">
        <v>0</v>
      </c>
      <c r="I9" s="80">
        <v>0</v>
      </c>
      <c r="J9" s="80">
        <v>2</v>
      </c>
      <c r="K9" s="81">
        <v>16.21</v>
      </c>
      <c r="L9" s="80">
        <v>8</v>
      </c>
      <c r="M9" s="81">
        <v>1029.6499999999999</v>
      </c>
      <c r="N9" s="80">
        <v>2</v>
      </c>
      <c r="O9" s="81">
        <v>422.98</v>
      </c>
      <c r="P9" s="80">
        <v>0</v>
      </c>
      <c r="Q9" s="80">
        <v>0</v>
      </c>
      <c r="R9" s="80">
        <v>0</v>
      </c>
      <c r="S9" s="80">
        <v>0</v>
      </c>
      <c r="U9" s="95"/>
      <c r="V9" s="95"/>
      <c r="W9" s="95"/>
      <c r="X9" s="95"/>
      <c r="Y9" s="121"/>
      <c r="Z9" s="95"/>
      <c r="AA9" s="95"/>
      <c r="AB9" s="95"/>
      <c r="AC9" s="95"/>
    </row>
    <row r="10" spans="1:30">
      <c r="A10" s="79">
        <v>44743</v>
      </c>
      <c r="B10" s="80">
        <v>14</v>
      </c>
      <c r="C10" s="81">
        <v>280.76</v>
      </c>
      <c r="D10" s="80">
        <v>14</v>
      </c>
      <c r="E10" s="81">
        <v>280.76</v>
      </c>
      <c r="F10" s="80">
        <v>0</v>
      </c>
      <c r="G10" s="80">
        <v>0</v>
      </c>
      <c r="H10" s="80">
        <v>1</v>
      </c>
      <c r="I10" s="80">
        <v>4.5</v>
      </c>
      <c r="J10" s="80">
        <v>1</v>
      </c>
      <c r="K10" s="81">
        <v>1.9</v>
      </c>
      <c r="L10" s="80">
        <v>9</v>
      </c>
      <c r="M10" s="81">
        <v>210.17625000000001</v>
      </c>
      <c r="N10" s="80">
        <v>2</v>
      </c>
      <c r="O10" s="81">
        <v>57.991186999999996</v>
      </c>
      <c r="P10" s="80">
        <v>1</v>
      </c>
      <c r="Q10" s="80">
        <v>6.19</v>
      </c>
      <c r="R10" s="80">
        <v>0</v>
      </c>
      <c r="S10" s="80">
        <v>0</v>
      </c>
      <c r="U10" s="95"/>
      <c r="V10" s="95"/>
      <c r="W10" s="95"/>
      <c r="X10" s="95"/>
      <c r="Y10" s="121"/>
      <c r="Z10" s="95"/>
      <c r="AA10" s="95"/>
      <c r="AB10" s="95"/>
      <c r="AC10" s="95"/>
    </row>
    <row r="11" spans="1:30">
      <c r="A11" s="79">
        <v>44774</v>
      </c>
      <c r="B11" s="94">
        <v>8</v>
      </c>
      <c r="C11" s="94">
        <v>945.05</v>
      </c>
      <c r="D11" s="94">
        <v>8</v>
      </c>
      <c r="E11" s="94">
        <v>945.05</v>
      </c>
      <c r="F11" s="80">
        <v>0</v>
      </c>
      <c r="G11" s="80">
        <v>0</v>
      </c>
      <c r="H11" s="80">
        <v>2</v>
      </c>
      <c r="I11" s="80">
        <v>25.74</v>
      </c>
      <c r="J11" s="80">
        <v>0</v>
      </c>
      <c r="K11" s="80">
        <v>0</v>
      </c>
      <c r="L11" s="80">
        <v>5</v>
      </c>
      <c r="M11" s="96">
        <v>914.06</v>
      </c>
      <c r="N11" s="97">
        <v>1</v>
      </c>
      <c r="O11" s="97">
        <v>5.25</v>
      </c>
      <c r="P11" s="97">
        <v>0</v>
      </c>
      <c r="Q11" s="97">
        <v>0</v>
      </c>
      <c r="R11" s="98">
        <v>0</v>
      </c>
      <c r="S11" s="98">
        <v>0</v>
      </c>
      <c r="U11" s="95"/>
      <c r="V11" s="95"/>
      <c r="W11" s="95"/>
      <c r="X11" s="95"/>
      <c r="Y11" s="121"/>
      <c r="Z11" s="95"/>
      <c r="AA11" s="95"/>
      <c r="AB11" s="95"/>
      <c r="AC11" s="95"/>
    </row>
    <row r="12" spans="1:30" ht="15" customHeight="1">
      <c r="A12" s="79">
        <v>44805</v>
      </c>
      <c r="B12" s="94">
        <v>30</v>
      </c>
      <c r="C12" s="94">
        <v>2712.0340000000001</v>
      </c>
      <c r="D12" s="94">
        <v>30</v>
      </c>
      <c r="E12" s="94">
        <v>2712.0529967999996</v>
      </c>
      <c r="F12" s="227">
        <v>0</v>
      </c>
      <c r="G12" s="227">
        <v>0</v>
      </c>
      <c r="H12" s="228">
        <v>5</v>
      </c>
      <c r="I12" s="94">
        <v>636.69000000000005</v>
      </c>
      <c r="J12" s="94">
        <v>2</v>
      </c>
      <c r="K12" s="94">
        <v>41.654000000000003</v>
      </c>
      <c r="L12" s="94">
        <v>19</v>
      </c>
      <c r="M12" s="94">
        <v>1173.73</v>
      </c>
      <c r="N12" s="94">
        <v>4</v>
      </c>
      <c r="O12" s="94">
        <v>859.96</v>
      </c>
      <c r="P12" s="227">
        <v>0</v>
      </c>
      <c r="Q12" s="227">
        <v>0</v>
      </c>
      <c r="R12" s="227">
        <v>0</v>
      </c>
      <c r="S12" s="227">
        <v>0</v>
      </c>
      <c r="U12" s="95"/>
      <c r="V12" s="95"/>
      <c r="W12" s="95"/>
      <c r="X12" s="95"/>
      <c r="Z12" s="95"/>
      <c r="AA12" s="95"/>
      <c r="AB12" s="95"/>
      <c r="AC12" s="95"/>
    </row>
    <row r="13" spans="1:30" ht="15" customHeight="1">
      <c r="A13" s="79">
        <v>44835</v>
      </c>
      <c r="B13" s="94">
        <v>25</v>
      </c>
      <c r="C13" s="162">
        <v>1418.8554250999996</v>
      </c>
      <c r="D13" s="94">
        <v>25</v>
      </c>
      <c r="E13" s="162">
        <v>1418.8554250999996</v>
      </c>
      <c r="F13" s="162">
        <v>0</v>
      </c>
      <c r="G13" s="162">
        <v>0</v>
      </c>
      <c r="H13" s="94">
        <v>4</v>
      </c>
      <c r="I13" s="162">
        <v>126.44999999999999</v>
      </c>
      <c r="J13" s="94">
        <v>1</v>
      </c>
      <c r="K13" s="162">
        <v>26.02</v>
      </c>
      <c r="L13" s="94">
        <v>14</v>
      </c>
      <c r="M13" s="162">
        <v>369.77492509999996</v>
      </c>
      <c r="N13" s="94">
        <v>4</v>
      </c>
      <c r="O13" s="162">
        <v>881.90049999999997</v>
      </c>
      <c r="P13" s="94">
        <v>2</v>
      </c>
      <c r="Q13" s="162">
        <v>14.71</v>
      </c>
      <c r="R13" s="162">
        <v>0</v>
      </c>
      <c r="S13" s="162">
        <v>0</v>
      </c>
      <c r="U13" s="95"/>
      <c r="V13" s="95"/>
      <c r="W13" s="95"/>
      <c r="X13" s="95"/>
      <c r="Z13" s="95"/>
      <c r="AA13" s="95"/>
      <c r="AB13" s="95"/>
      <c r="AC13" s="95"/>
    </row>
    <row r="14" spans="1:30">
      <c r="A14" s="1239" t="s">
        <v>55</v>
      </c>
      <c r="B14" s="1239"/>
      <c r="C14" s="1239"/>
      <c r="D14" s="1239"/>
      <c r="E14" s="1239"/>
      <c r="F14" s="1239"/>
      <c r="G14" s="1239"/>
      <c r="H14" s="1239"/>
      <c r="I14" s="1239"/>
      <c r="J14" s="84"/>
      <c r="K14" s="84"/>
      <c r="L14" s="84"/>
      <c r="M14" s="84"/>
      <c r="N14" s="84"/>
      <c r="O14" s="84"/>
      <c r="P14" s="84"/>
      <c r="Q14" s="84"/>
      <c r="R14" s="70"/>
      <c r="S14" s="70"/>
    </row>
    <row r="15" spans="1:30">
      <c r="A15" s="1171" t="s">
        <v>239</v>
      </c>
      <c r="B15" s="1171"/>
      <c r="C15" s="1171"/>
      <c r="D15" s="1171"/>
      <c r="E15" s="86"/>
      <c r="F15" s="86"/>
      <c r="G15" s="86"/>
      <c r="H15" s="86"/>
      <c r="I15" s="86"/>
      <c r="J15" s="85"/>
      <c r="K15" s="85"/>
      <c r="L15" s="85"/>
      <c r="M15" s="84"/>
      <c r="N15" s="84"/>
      <c r="O15" s="84"/>
      <c r="P15" s="84"/>
      <c r="Q15" s="84"/>
      <c r="R15" s="70"/>
      <c r="S15" s="70"/>
    </row>
    <row r="16" spans="1:30">
      <c r="A16" s="1171" t="s">
        <v>56</v>
      </c>
      <c r="B16" s="1171"/>
      <c r="C16" s="85"/>
      <c r="D16" s="182"/>
      <c r="E16" s="182"/>
      <c r="F16" s="182"/>
      <c r="G16" s="182"/>
      <c r="H16" s="182"/>
      <c r="I16" s="182"/>
      <c r="J16" s="84"/>
      <c r="K16" s="84"/>
      <c r="L16" s="84"/>
      <c r="M16" s="84"/>
      <c r="N16" s="84"/>
      <c r="O16" s="84"/>
      <c r="P16" s="84"/>
      <c r="Q16" s="84"/>
      <c r="R16" s="82"/>
    </row>
    <row r="17" spans="2:19">
      <c r="B17" s="95"/>
      <c r="C17" s="95"/>
      <c r="D17" s="95"/>
      <c r="E17" s="95"/>
      <c r="F17" s="95"/>
      <c r="G17" s="95"/>
      <c r="H17" s="95"/>
      <c r="I17" s="95"/>
      <c r="J17" s="95"/>
      <c r="K17" s="95"/>
      <c r="L17" s="95"/>
      <c r="M17" s="95"/>
      <c r="N17" s="95"/>
      <c r="O17" s="95"/>
      <c r="P17" s="95"/>
      <c r="Q17" s="95"/>
      <c r="R17" s="95"/>
      <c r="S17" s="95"/>
    </row>
    <row r="18" spans="2:19">
      <c r="B18" s="95"/>
      <c r="C18" s="95"/>
      <c r="D18" s="95"/>
      <c r="E18" s="95"/>
      <c r="F18" s="95"/>
      <c r="G18" s="95"/>
      <c r="H18" s="95"/>
      <c r="I18" s="95"/>
      <c r="J18" s="95"/>
      <c r="K18" s="95"/>
      <c r="L18" s="95"/>
      <c r="M18" s="95"/>
      <c r="N18" s="95"/>
      <c r="O18" s="95"/>
      <c r="P18" s="95"/>
      <c r="Q18" s="95"/>
      <c r="R18" s="95"/>
      <c r="S18" s="95"/>
    </row>
    <row r="19" spans="2:19">
      <c r="B19" s="95"/>
      <c r="C19" s="95"/>
      <c r="D19" s="95"/>
      <c r="E19" s="95"/>
      <c r="F19" s="95"/>
      <c r="G19" s="95"/>
      <c r="H19" s="95"/>
      <c r="I19" s="95"/>
      <c r="J19" s="95"/>
      <c r="K19" s="95"/>
      <c r="L19" s="95"/>
      <c r="M19" s="95"/>
      <c r="N19" s="95"/>
      <c r="O19" s="95"/>
      <c r="P19" s="95"/>
      <c r="Q19" s="95"/>
      <c r="R19" s="95"/>
      <c r="S19" s="95"/>
    </row>
    <row r="25" spans="2:19">
      <c r="J25" t="s">
        <v>77</v>
      </c>
    </row>
  </sheetData>
  <mergeCells count="16">
    <mergeCell ref="A15:D15"/>
    <mergeCell ref="A16:B16"/>
    <mergeCell ref="A1:L1"/>
    <mergeCell ref="A2:A4"/>
    <mergeCell ref="B2:C3"/>
    <mergeCell ref="D2:G2"/>
    <mergeCell ref="H2:S2"/>
    <mergeCell ref="D3:E3"/>
    <mergeCell ref="F3:G3"/>
    <mergeCell ref="H3:I3"/>
    <mergeCell ref="J3:K3"/>
    <mergeCell ref="L3:M3"/>
    <mergeCell ref="A14:I14"/>
    <mergeCell ref="N3:O3"/>
    <mergeCell ref="P3:Q3"/>
    <mergeCell ref="R3:S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Klassify>
  <SNO>2</SNO>
  <KDate>2022-09-16 18:41:55</KDate>
  <Classification>SEBI-PUBLIC</Classification>
  <Subclassification/>
  <HostName>MUM0128007</HostName>
  <Domain_User>SEBINT/8007</Domain_User>
  <IPAdd>10.88.97.139</IPAdd>
  <FilePath>D:\Maninder Singh\Bulletin\September 2022\Bulletin_Sept2022.xlsx</FilePath>
  <KID>7427EADB7EAC637988664606523072</KID>
  <UniqueName/>
  <Suggested/>
  <Justification/>
</Klassify>
</file>

<file path=customXml/item2.xml><?xml version="1.0" encoding="utf-8"?>
<Klassify>
  <SNO>1</SNO>
  <KDate>2022-09-15 19:21:00</KDate>
  <Classification>SEBI-INTERNAL</Classification>
  <Subclassification/>
  <HostName>MUM0128007</HostName>
  <Domain_User>SEBINT/8007</Domain_User>
  <IPAdd>10.88.97.139</IPAdd>
  <FilePath>D:\Maninder Singh\Bulletin\September 2022\Bulletin_Sept2022.xlsx</FilePath>
  <KID>7427EADB7EAC637988664606523072</KID>
  <UniqueName/>
  <Suggested/>
  <Justification/>
</Klassify>
</file>

<file path=customXml/itemProps1.xml><?xml version="1.0" encoding="utf-8"?>
<ds:datastoreItem xmlns:ds="http://schemas.openxmlformats.org/officeDocument/2006/customXml" ds:itemID="{96C8B9B8-0E5C-4EE1-8596-DC1AE7301F07}">
  <ds:schemaRefs/>
</ds:datastoreItem>
</file>

<file path=customXml/itemProps2.xml><?xml version="1.0" encoding="utf-8"?>
<ds:datastoreItem xmlns:ds="http://schemas.openxmlformats.org/officeDocument/2006/customXml" ds:itemID="{FB90FB33-C83F-4296-9ED8-18B2D9FC5A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75</vt:i4>
      </vt:variant>
      <vt:variant>
        <vt:lpstr>Named Ranges</vt:lpstr>
      </vt:variant>
      <vt:variant>
        <vt:i4>11</vt:i4>
      </vt:variant>
    </vt:vector>
  </HeadingPairs>
  <TitlesOfParts>
    <vt:vector size="86" baseType="lpstr">
      <vt:lpstr>Data Summary</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'60'!Print_Area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2022-11-18T10:11:42Z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SEBI-PUBLIC</vt:lpwstr>
  </property>
  <property fmtid="{D5CDD505-2E9C-101B-9397-08002B2CF9AE}" pid="3" name="Rules">
    <vt:lpwstr/>
  </property>
  <property fmtid="{D5CDD505-2E9C-101B-9397-08002B2CF9AE}" pid="4" name="KID">
    <vt:lpwstr>7427EADB7EAC637988664606523072</vt:lpwstr>
  </property>
</Properties>
</file>